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fcfile.wa.lcl\cfc\CFC\CFC\CFC\CFC Forecasts\K12\K12 Forecasts\K12 FC 202402\"/>
    </mc:Choice>
  </mc:AlternateContent>
  <xr:revisionPtr revIDLastSave="0" documentId="8_{DA954654-D1AE-4228-A576-E2C65135DD14}" xr6:coauthVersionLast="47" xr6:coauthVersionMax="47" xr10:uidLastSave="{00000000-0000-0000-0000-000000000000}"/>
  <bookViews>
    <workbookView xWindow="30840" yWindow="1980" windowWidth="21600" windowHeight="11385" xr2:uid="{55DC7179-5745-4DAD-B0AD-D8FBF661356E}"/>
  </bookViews>
  <sheets>
    <sheet name="BUDSUM BUDGET FC (2)" sheetId="1" r:id="rId1"/>
  </sheets>
  <definedNames>
    <definedName name="_1986">#REF!</definedName>
    <definedName name="_Order1" hidden="1">0</definedName>
    <definedName name="_Order2" hidden="1">255</definedName>
    <definedName name="ALLDATA">#REF!</definedName>
    <definedName name="_xlnm.Print_Area" localSheetId="0">'BUDSUM BUDGET FC (2)'!$A$1:$T$62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8" i="1" l="1"/>
  <c r="Q8" i="1" s="1"/>
  <c r="C59" i="1"/>
  <c r="M59" i="1" s="1"/>
  <c r="R59" i="1" s="1"/>
  <c r="D56" i="1"/>
  <c r="N56" i="1" s="1"/>
  <c r="S56" i="1" s="1"/>
  <c r="E56" i="1"/>
  <c r="O56" i="1" s="1"/>
  <c r="T56" i="1" s="1"/>
  <c r="L9" i="1"/>
  <c r="Q9" i="1" s="1"/>
  <c r="M9" i="1"/>
  <c r="R9" i="1" s="1"/>
  <c r="N9" i="1"/>
  <c r="S9" i="1" s="1"/>
  <c r="O9" i="1"/>
  <c r="T9" i="1" s="1"/>
  <c r="L10" i="1"/>
  <c r="Q10" i="1" s="1"/>
  <c r="C57" i="1"/>
  <c r="M57" i="1" s="1"/>
  <c r="R57" i="1" s="1"/>
  <c r="D57" i="1"/>
  <c r="N57" i="1" s="1"/>
  <c r="S57" i="1" s="1"/>
  <c r="E57" i="1"/>
  <c r="O57" i="1" s="1"/>
  <c r="T57" i="1" s="1"/>
  <c r="L11" i="1"/>
  <c r="Q11" i="1" s="1"/>
  <c r="M11" i="1"/>
  <c r="R11" i="1" s="1"/>
  <c r="N11" i="1"/>
  <c r="S11" i="1" s="1"/>
  <c r="O11" i="1"/>
  <c r="T11" i="1" s="1"/>
  <c r="L12" i="1"/>
  <c r="Q12" i="1" s="1"/>
  <c r="M12" i="1"/>
  <c r="R12" i="1" s="1"/>
  <c r="N12" i="1"/>
  <c r="S12" i="1" s="1"/>
  <c r="E58" i="1"/>
  <c r="O58" i="1" s="1"/>
  <c r="T58" i="1" s="1"/>
  <c r="L13" i="1"/>
  <c r="Q13" i="1" s="1"/>
  <c r="M13" i="1"/>
  <c r="R13" i="1" s="1"/>
  <c r="N13" i="1"/>
  <c r="S13" i="1" s="1"/>
  <c r="O13" i="1"/>
  <c r="T13" i="1" s="1"/>
  <c r="L14" i="1"/>
  <c r="Q14" i="1" s="1"/>
  <c r="M14" i="1"/>
  <c r="R14" i="1" s="1"/>
  <c r="N14" i="1"/>
  <c r="S14" i="1" s="1"/>
  <c r="O14" i="1"/>
  <c r="T14" i="1" s="1"/>
  <c r="L15" i="1"/>
  <c r="Q15" i="1" s="1"/>
  <c r="M15" i="1"/>
  <c r="R15" i="1" s="1"/>
  <c r="N15" i="1"/>
  <c r="S15" i="1" s="1"/>
  <c r="O15" i="1"/>
  <c r="T15" i="1" s="1"/>
  <c r="L16" i="1"/>
  <c r="Q16" i="1" s="1"/>
  <c r="M16" i="1"/>
  <c r="R16" i="1" s="1"/>
  <c r="D60" i="1"/>
  <c r="N60" i="1" s="1"/>
  <c r="S60" i="1" s="1"/>
  <c r="O16" i="1"/>
  <c r="T16" i="1" s="1"/>
  <c r="L17" i="1"/>
  <c r="Q17" i="1" s="1"/>
  <c r="M17" i="1"/>
  <c r="R17" i="1" s="1"/>
  <c r="N17" i="1"/>
  <c r="S17" i="1" s="1"/>
  <c r="O17" i="1"/>
  <c r="T17" i="1" s="1"/>
  <c r="L18" i="1"/>
  <c r="Q18" i="1" s="1"/>
  <c r="C61" i="1"/>
  <c r="M61" i="1" s="1"/>
  <c r="R61" i="1" s="1"/>
  <c r="D61" i="1"/>
  <c r="N61" i="1" s="1"/>
  <c r="S61" i="1" s="1"/>
  <c r="E61" i="1"/>
  <c r="O61" i="1" s="1"/>
  <c r="T61" i="1" s="1"/>
  <c r="L19" i="1"/>
  <c r="Q19" i="1" s="1"/>
  <c r="M19" i="1"/>
  <c r="R19" i="1" s="1"/>
  <c r="N19" i="1"/>
  <c r="S19" i="1" s="1"/>
  <c r="O19" i="1"/>
  <c r="T19" i="1" s="1"/>
  <c r="L20" i="1"/>
  <c r="Q20" i="1" s="1"/>
  <c r="M20" i="1"/>
  <c r="R20" i="1" s="1"/>
  <c r="N20" i="1"/>
  <c r="S20" i="1" s="1"/>
  <c r="O20" i="1"/>
  <c r="T20" i="1" s="1"/>
  <c r="L22" i="1"/>
  <c r="Q22" i="1" s="1"/>
  <c r="M22" i="1"/>
  <c r="R22" i="1" s="1"/>
  <c r="N22" i="1"/>
  <c r="S22" i="1" s="1"/>
  <c r="O22" i="1"/>
  <c r="T22" i="1" s="1"/>
  <c r="L23" i="1"/>
  <c r="Q23" i="1" s="1"/>
  <c r="M23" i="1"/>
  <c r="R23" i="1" s="1"/>
  <c r="N23" i="1"/>
  <c r="S23" i="1" s="1"/>
  <c r="O23" i="1"/>
  <c r="T23" i="1" s="1"/>
  <c r="L24" i="1"/>
  <c r="Q24" i="1" s="1"/>
  <c r="M24" i="1"/>
  <c r="R24" i="1" s="1"/>
  <c r="N24" i="1"/>
  <c r="S24" i="1" s="1"/>
  <c r="O24" i="1"/>
  <c r="T24" i="1" s="1"/>
  <c r="L25" i="1"/>
  <c r="Q25" i="1" s="1"/>
  <c r="M25" i="1"/>
  <c r="R25" i="1" s="1"/>
  <c r="N25" i="1"/>
  <c r="S25" i="1" s="1"/>
  <c r="O25" i="1"/>
  <c r="T25" i="1" s="1"/>
  <c r="L28" i="1"/>
  <c r="Q28" i="1" s="1"/>
  <c r="M28" i="1"/>
  <c r="R28" i="1" s="1"/>
  <c r="N28" i="1"/>
  <c r="S28" i="1" s="1"/>
  <c r="O28" i="1"/>
  <c r="T28" i="1" s="1"/>
  <c r="L30" i="1"/>
  <c r="Q30" i="1" s="1"/>
  <c r="M30" i="1"/>
  <c r="R30" i="1" s="1"/>
  <c r="N30" i="1"/>
  <c r="S30" i="1" s="1"/>
  <c r="O30" i="1"/>
  <c r="T30" i="1"/>
  <c r="E31" i="1"/>
  <c r="O31" i="1" s="1"/>
  <c r="T31" i="1" s="1"/>
  <c r="I31" i="1"/>
  <c r="N31" i="1" s="1"/>
  <c r="S31" i="1" s="1"/>
  <c r="J31" i="1"/>
  <c r="L31" i="1"/>
  <c r="M31" i="1"/>
  <c r="E32" i="1"/>
  <c r="O32" i="1" s="1"/>
  <c r="T32" i="1" s="1"/>
  <c r="I32" i="1"/>
  <c r="N32" i="1" s="1"/>
  <c r="S32" i="1" s="1"/>
  <c r="J32" i="1"/>
  <c r="L32" i="1"/>
  <c r="M32" i="1"/>
  <c r="B40" i="1"/>
  <c r="M37" i="1"/>
  <c r="R37" i="1" s="1"/>
  <c r="N37" i="1"/>
  <c r="S37" i="1" s="1"/>
  <c r="O37" i="1"/>
  <c r="T37" i="1" s="1"/>
  <c r="M38" i="1"/>
  <c r="R38" i="1" s="1"/>
  <c r="N38" i="1"/>
  <c r="S38" i="1" s="1"/>
  <c r="O38" i="1"/>
  <c r="T38" i="1" s="1"/>
  <c r="L38" i="1"/>
  <c r="Q38" i="1" s="1"/>
  <c r="L47" i="1"/>
  <c r="Q47" i="1" s="1"/>
  <c r="M47" i="1"/>
  <c r="R47" i="1" s="1"/>
  <c r="N47" i="1"/>
  <c r="S47" i="1" s="1"/>
  <c r="O47" i="1"/>
  <c r="T47" i="1" s="1"/>
  <c r="M48" i="1"/>
  <c r="R48" i="1" s="1"/>
  <c r="N48" i="1"/>
  <c r="S48" i="1" s="1"/>
  <c r="O48" i="1"/>
  <c r="T48" i="1" s="1"/>
  <c r="L48" i="1"/>
  <c r="Q48" i="1" s="1"/>
  <c r="L49" i="1"/>
  <c r="M49" i="1"/>
  <c r="R49" i="1" s="1"/>
  <c r="N49" i="1"/>
  <c r="S49" i="1" s="1"/>
  <c r="O49" i="1"/>
  <c r="T49" i="1" s="1"/>
  <c r="Q49" i="1"/>
  <c r="M50" i="1"/>
  <c r="R50" i="1" s="1"/>
  <c r="N50" i="1"/>
  <c r="S50" i="1" s="1"/>
  <c r="O50" i="1"/>
  <c r="T50" i="1" s="1"/>
  <c r="L50" i="1"/>
  <c r="Q50" i="1" s="1"/>
  <c r="B51" i="1"/>
  <c r="L51" i="1" s="1"/>
  <c r="Q51" i="1"/>
  <c r="M53" i="1"/>
  <c r="R53" i="1" s="1"/>
  <c r="N53" i="1"/>
  <c r="S53" i="1" s="1"/>
  <c r="O53" i="1"/>
  <c r="T53" i="1" s="1"/>
  <c r="L53" i="1"/>
  <c r="Q53" i="1" s="1"/>
  <c r="L54" i="1"/>
  <c r="Q54" i="1" s="1"/>
  <c r="M54" i="1"/>
  <c r="R54" i="1" s="1"/>
  <c r="N54" i="1"/>
  <c r="S54" i="1" s="1"/>
  <c r="O54" i="1"/>
  <c r="T54" i="1" s="1"/>
  <c r="B57" i="1"/>
  <c r="L57" i="1" s="1"/>
  <c r="Q57" i="1"/>
  <c r="B59" i="1"/>
  <c r="L59" i="1" s="1"/>
  <c r="Q59" i="1" s="1"/>
  <c r="B61" i="1"/>
  <c r="L61" i="1" s="1"/>
  <c r="Q61" i="1" s="1"/>
  <c r="L40" i="1" l="1"/>
  <c r="Q40" i="1" s="1"/>
  <c r="B43" i="1"/>
  <c r="L43" i="1" s="1"/>
  <c r="Q43" i="1" s="1"/>
  <c r="E60" i="1"/>
  <c r="O60" i="1" s="1"/>
  <c r="T60" i="1" s="1"/>
  <c r="D58" i="1"/>
  <c r="N58" i="1" s="1"/>
  <c r="S58" i="1" s="1"/>
  <c r="B60" i="1"/>
  <c r="L60" i="1" s="1"/>
  <c r="Q60" i="1" s="1"/>
  <c r="B58" i="1"/>
  <c r="L58" i="1" s="1"/>
  <c r="Q58" i="1" s="1"/>
  <c r="B56" i="1"/>
  <c r="L56" i="1" s="1"/>
  <c r="Q56" i="1" s="1"/>
  <c r="L37" i="1"/>
  <c r="Q37" i="1" s="1"/>
  <c r="E21" i="1"/>
  <c r="O18" i="1"/>
  <c r="T18" i="1" s="1"/>
  <c r="O12" i="1"/>
  <c r="T12" i="1" s="1"/>
  <c r="O10" i="1"/>
  <c r="T10" i="1" s="1"/>
  <c r="O8" i="1"/>
  <c r="T8" i="1" s="1"/>
  <c r="C60" i="1"/>
  <c r="M60" i="1" s="1"/>
  <c r="R60" i="1" s="1"/>
  <c r="C56" i="1"/>
  <c r="M56" i="1" s="1"/>
  <c r="R56" i="1" s="1"/>
  <c r="E59" i="1"/>
  <c r="O59" i="1" s="1"/>
  <c r="T59" i="1" s="1"/>
  <c r="E51" i="1"/>
  <c r="O51" i="1" s="1"/>
  <c r="T51" i="1" s="1"/>
  <c r="E40" i="1"/>
  <c r="D21" i="1"/>
  <c r="N18" i="1"/>
  <c r="S18" i="1" s="1"/>
  <c r="N16" i="1"/>
  <c r="S16" i="1" s="1"/>
  <c r="N10" i="1"/>
  <c r="S10" i="1" s="1"/>
  <c r="N8" i="1"/>
  <c r="S8" i="1" s="1"/>
  <c r="C58" i="1"/>
  <c r="M58" i="1" s="1"/>
  <c r="R58" i="1" s="1"/>
  <c r="D59" i="1"/>
  <c r="N59" i="1" s="1"/>
  <c r="S59" i="1" s="1"/>
  <c r="D51" i="1"/>
  <c r="N51" i="1" s="1"/>
  <c r="S51" i="1" s="1"/>
  <c r="D40" i="1"/>
  <c r="C21" i="1"/>
  <c r="M18" i="1"/>
  <c r="R18" i="1" s="1"/>
  <c r="M10" i="1"/>
  <c r="R10" i="1" s="1"/>
  <c r="M8" i="1"/>
  <c r="R8" i="1" s="1"/>
  <c r="C51" i="1"/>
  <c r="M51" i="1" s="1"/>
  <c r="R51" i="1" s="1"/>
  <c r="C40" i="1"/>
  <c r="B21" i="1"/>
  <c r="O21" i="1" l="1"/>
  <c r="T21" i="1" s="1"/>
  <c r="E26" i="1"/>
  <c r="C26" i="1"/>
  <c r="M21" i="1"/>
  <c r="R21" i="1" s="1"/>
  <c r="L21" i="1"/>
  <c r="Q21" i="1" s="1"/>
  <c r="B26" i="1"/>
  <c r="N40" i="1"/>
  <c r="S40" i="1" s="1"/>
  <c r="D43" i="1"/>
  <c r="N43" i="1" s="1"/>
  <c r="S43" i="1" s="1"/>
  <c r="N21" i="1"/>
  <c r="S21" i="1" s="1"/>
  <c r="D26" i="1"/>
  <c r="M40" i="1"/>
  <c r="R40" i="1" s="1"/>
  <c r="C43" i="1"/>
  <c r="M43" i="1" s="1"/>
  <c r="R43" i="1" s="1"/>
  <c r="O40" i="1"/>
  <c r="T40" i="1" s="1"/>
  <c r="E43" i="1"/>
  <c r="O43" i="1" s="1"/>
  <c r="T43" i="1" s="1"/>
  <c r="L26" i="1" l="1"/>
  <c r="Q26" i="1" s="1"/>
  <c r="B41" i="1"/>
  <c r="L41" i="1" s="1"/>
  <c r="M26" i="1"/>
  <c r="R26" i="1" s="1"/>
  <c r="C41" i="1"/>
  <c r="M41" i="1" s="1"/>
  <c r="N26" i="1"/>
  <c r="S26" i="1" s="1"/>
  <c r="D41" i="1"/>
  <c r="N41" i="1" s="1"/>
  <c r="O26" i="1"/>
  <c r="T26" i="1" s="1"/>
  <c r="E41" i="1"/>
  <c r="O4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Moore, Paula (CFC)</author>
  </authors>
  <commentList>
    <comment ref="A4" authorId="0" shapeId="0" xr:uid="{5E16BFCE-EA4C-4E46-ACA9-85E50F9A30DB}">
      <text>
        <r>
          <rPr>
            <sz val="9"/>
            <color indexed="81"/>
            <rFont val="Tahoma"/>
            <family val="2"/>
          </rPr>
          <t>This is the percent of projected "new" students in grades 1 to 12 who will enroll into charter schools and be "new" to public schools.  This is the percent of students who were not enrolled in the K-12 system in the prior academic year. K-12 system includes anyone funded through apportionment.  This is also a "net new" enrollment. This factor calculates an amount that needs to be deducted from the K-12 forecast.  For the current school year, this should be the entire amount.  This is because total enrollment for the current year is projected based on all students, including charters, funded through apportionment based on the October 1 count.  If all the charters are not deducted, there is a "ghost" or extra kid because those students have been included in the headcounts for charters and K-12 basic ed caseload for the year.  
For the future, and schools claiming growth, then the factor needs to be applied. The majority of students have been in the K-12 system, so the K-12 forecast has accounted for them and they need to be shifted from one to the other.  But a percentage (the factor) is coming from home school or private school and has not been included in the K-12 system before.  As the charter start-up is sporatic, and additional grades are sporatic, it needs to be accounted for this way because those new grades and areas are not in the underlying K-12 enrollment trend. It is always zero for the current year once we start loading in actuals.</t>
        </r>
      </text>
    </comment>
    <comment ref="D4" authorId="0" shapeId="0" xr:uid="{EEB9DB71-8086-471A-835C-44C5CC6D8E6E}">
      <text>
        <r>
          <rPr>
            <b/>
            <sz val="9"/>
            <color indexed="81"/>
            <rFont val="Tahoma"/>
            <family val="2"/>
          </rPr>
          <t>Moore, Paula (CFC):</t>
        </r>
        <r>
          <rPr>
            <sz val="9"/>
            <color indexed="81"/>
            <rFont val="Tahoma"/>
            <family val="2"/>
          </rPr>
          <t xml:space="preserve">
Removed once data comes in. Already in the caseload</t>
        </r>
      </text>
    </comment>
  </commentList>
</comments>
</file>

<file path=xl/sharedStrings.xml><?xml version="1.0" encoding="utf-8"?>
<sst xmlns="http://schemas.openxmlformats.org/spreadsheetml/2006/main" count="56" uniqueCount="44">
  <si>
    <t>Grades 9-12 FTE</t>
  </si>
  <si>
    <t>Grades 7-8 FTE</t>
  </si>
  <si>
    <t>Grades K-6 FTE</t>
  </si>
  <si>
    <t>Grades 3-8 FTE</t>
  </si>
  <si>
    <t>Grades 2-7 FTE</t>
  </si>
  <si>
    <t>Grades K-12  FTE</t>
  </si>
  <si>
    <t>6-12 October Headcount</t>
  </si>
  <si>
    <t>K-5 October Headcount</t>
  </si>
  <si>
    <t>Total Bilingual Enrollment</t>
  </si>
  <si>
    <t>7-12 Bilingual</t>
  </si>
  <si>
    <t>K-6 Bilingual</t>
  </si>
  <si>
    <t>Bilingual Enrollment</t>
  </si>
  <si>
    <t>After Exit Bilingual</t>
  </si>
  <si>
    <t>BILINGUAL EDUCATION</t>
  </si>
  <si>
    <t>Total Special Ed Age 0-21 Funded</t>
  </si>
  <si>
    <t>Total K-21 as % of Total AA K-12 FTE</t>
  </si>
  <si>
    <t>Total 3-21</t>
  </si>
  <si>
    <t>K-21 year olds funded</t>
  </si>
  <si>
    <t>3-PreK year olds</t>
  </si>
  <si>
    <t>SPECIAL EDUCATION</t>
  </si>
  <si>
    <t>*Kindergarten includes Transitional Kindergarten through 2022-23. ^HB 1550 renamed it to Transition to Kindergarten as of 2023-24, clarified it is not part of Kindergarten, and provided that CSC schools may not operate a TTK program until 2025-26</t>
  </si>
  <si>
    <t>TK TBIP</t>
  </si>
  <si>
    <t>TK Special Education</t>
  </si>
  <si>
    <t>Transition to Kindergarten</t>
  </si>
  <si>
    <t>October P-223 Headcount</t>
  </si>
  <si>
    <t>Total K-12 Enrollment</t>
  </si>
  <si>
    <t>Open Door</t>
  </si>
  <si>
    <t>Other - UW Transition</t>
  </si>
  <si>
    <t>Pvt, Home Based, &amp; Summer</t>
  </si>
  <si>
    <t>Running Start</t>
  </si>
  <si>
    <t>K-12 AA FTE Enrollment</t>
  </si>
  <si>
    <t>K</t>
  </si>
  <si>
    <t>2024-25</t>
  </si>
  <si>
    <t>2023-24</t>
  </si>
  <si>
    <t>2022-23</t>
  </si>
  <si>
    <t>2021-22</t>
  </si>
  <si>
    <t xml:space="preserve">ENROLLMENT - AA FTE </t>
  </si>
  <si>
    <t>Percent</t>
  </si>
  <si>
    <t>Difference</t>
  </si>
  <si>
    <t>Nov Forecast</t>
  </si>
  <si>
    <t>Feb Forecast</t>
  </si>
  <si>
    <t>Does not apply to current/prior yr, only future</t>
  </si>
  <si>
    <t>Charter School "New" to Public School Grades 1 to 12 Assumption:</t>
  </si>
  <si>
    <t xml:space="preserve">Budsum - K12 Budget Summary.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</si>
</sst>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0.0"/>
  </numFmts>
  <fonts count="15" x14ac:knownFonts="1">
    <font>
      <sz val="10"/>
      <name val="Courier"/>
    </font>
    <font>
      <sz val="10"/>
      <name val="Arial"/>
      <family val="2"/>
    </font>
    <font>
      <sz val="8"/>
      <name val="Arial"/>
      <family val="2"/>
    </font>
    <font>
      <b/>
      <sz val="8"/>
      <color theme="0"/>
      <name val="Arial"/>
      <family val="2"/>
    </font>
    <font>
      <b/>
      <sz val="8"/>
      <name val="Arial"/>
      <family val="2"/>
    </font>
    <font>
      <i/>
      <sz val="8"/>
      <name val="Arial"/>
      <family val="2"/>
    </font>
    <font>
      <sz val="8"/>
      <color rgb="FFFF0000"/>
      <name val="Arial"/>
      <family val="2"/>
    </font>
    <font>
      <sz val="8"/>
      <color theme="5"/>
      <name val="Arial"/>
      <family val="2"/>
    </font>
    <font>
      <sz val="11"/>
      <name val="Calibri"/>
      <family val="2"/>
    </font>
    <font>
      <sz val="6"/>
      <name val="Arial"/>
      <family val="2"/>
    </font>
    <font>
      <b/>
      <i/>
      <sz val="8"/>
      <name val="Arial"/>
      <family val="2"/>
    </font>
    <font>
      <b/>
      <sz val="10"/>
      <name val="Arial"/>
      <family val="2"/>
    </font>
    <font>
      <b/>
      <sz val="12"/>
      <color rgb="FFFF0000"/>
      <name val="Arial"/>
      <family val="2"/>
    </font>
    <font>
      <b/>
      <sz val="9"/>
      <color indexed="81"/>
      <name val="Tahoma"/>
      <family val="2"/>
    </font>
    <font>
      <sz val="9"/>
      <color indexed="81"/>
      <name val="Tahoma"/>
      <family val="2"/>
    </font>
  </fonts>
  <fills count="4">
    <fill>
      <patternFill patternType="none"/>
    </fill>
    <fill>
      <patternFill patternType="gray125"/>
    </fill>
    <fill>
      <patternFill patternType="solid">
        <fgColor theme="5" tint="0.39997558519241921"/>
        <bgColor indexed="64"/>
      </patternFill>
    </fill>
    <fill>
      <patternFill patternType="solid">
        <fgColor theme="7" tint="0.39997558519241921"/>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8" fillId="0" borderId="0"/>
  </cellStyleXfs>
  <cellXfs count="82">
    <xf numFmtId="0" fontId="0" fillId="0" borderId="0" xfId="0"/>
    <xf numFmtId="0" fontId="1" fillId="0" borderId="0" xfId="0" applyFont="1"/>
    <xf numFmtId="0" fontId="1" fillId="0" borderId="0" xfId="0" applyFont="1" applyAlignment="1">
      <alignment horizontal="right"/>
    </xf>
    <xf numFmtId="3" fontId="2" fillId="0" borderId="0" xfId="0" applyNumberFormat="1" applyFont="1" applyAlignment="1">
      <alignment horizontal="right"/>
    </xf>
    <xf numFmtId="0" fontId="2" fillId="0" borderId="0" xfId="0" applyFont="1" applyAlignment="1">
      <alignment horizontal="right"/>
    </xf>
    <xf numFmtId="0" fontId="3" fillId="0" borderId="0" xfId="0" applyFont="1" applyAlignment="1">
      <alignment horizontal="right"/>
    </xf>
    <xf numFmtId="0" fontId="2" fillId="0" borderId="1" xfId="0" applyFont="1" applyBorder="1" applyAlignment="1">
      <alignment horizontal="right"/>
    </xf>
    <xf numFmtId="0" fontId="2" fillId="0" borderId="0" xfId="0" applyFont="1"/>
    <xf numFmtId="3" fontId="2" fillId="0" borderId="2" xfId="0" applyNumberFormat="1" applyFont="1" applyBorder="1" applyAlignment="1">
      <alignment horizontal="right"/>
    </xf>
    <xf numFmtId="3" fontId="4" fillId="0" borderId="0" xfId="0" applyNumberFormat="1" applyFont="1" applyAlignment="1">
      <alignment horizontal="right"/>
    </xf>
    <xf numFmtId="10" fontId="2" fillId="0" borderId="0" xfId="0" applyNumberFormat="1" applyFont="1" applyAlignment="1">
      <alignment horizontal="right"/>
    </xf>
    <xf numFmtId="0" fontId="4" fillId="0" borderId="0" xfId="0" applyFont="1"/>
    <xf numFmtId="0" fontId="3" fillId="2" borderId="0" xfId="0" applyFont="1" applyFill="1" applyAlignment="1">
      <alignment horizontal="right"/>
    </xf>
    <xf numFmtId="3" fontId="2" fillId="0" borderId="0" xfId="0" applyNumberFormat="1" applyFont="1"/>
    <xf numFmtId="0" fontId="4" fillId="0" borderId="0" xfId="0" applyFont="1" applyAlignment="1">
      <alignment wrapText="1"/>
    </xf>
    <xf numFmtId="164" fontId="5" fillId="0" borderId="0" xfId="2" applyNumberFormat="1" applyFont="1"/>
    <xf numFmtId="0" fontId="6" fillId="0" borderId="0" xfId="0" applyFont="1" applyAlignment="1">
      <alignment horizontal="center"/>
    </xf>
    <xf numFmtId="0" fontId="4" fillId="0" borderId="0" xfId="0" applyFont="1" applyAlignment="1">
      <alignment horizontal="right"/>
    </xf>
    <xf numFmtId="164" fontId="5" fillId="0" borderId="0" xfId="2" applyNumberFormat="1" applyFont="1" applyBorder="1"/>
    <xf numFmtId="3" fontId="7" fillId="0" borderId="0" xfId="0" applyNumberFormat="1" applyFont="1" applyAlignment="1">
      <alignment horizontal="right"/>
    </xf>
    <xf numFmtId="3" fontId="3" fillId="0" borderId="0" xfId="0" applyNumberFormat="1" applyFont="1" applyAlignment="1">
      <alignment horizontal="right"/>
    </xf>
    <xf numFmtId="164" fontId="3" fillId="3" borderId="0" xfId="2" applyNumberFormat="1" applyFont="1" applyFill="1" applyBorder="1" applyAlignment="1">
      <alignment horizontal="right"/>
    </xf>
    <xf numFmtId="0" fontId="3" fillId="3" borderId="0" xfId="0" applyFont="1" applyFill="1" applyAlignment="1">
      <alignment horizontal="right"/>
    </xf>
    <xf numFmtId="3" fontId="3" fillId="3" borderId="0" xfId="0" applyNumberFormat="1" applyFont="1" applyFill="1" applyAlignment="1">
      <alignment horizontal="right"/>
    </xf>
    <xf numFmtId="0" fontId="6" fillId="3" borderId="0" xfId="0" applyFont="1" applyFill="1" applyAlignment="1">
      <alignment horizontal="center"/>
    </xf>
    <xf numFmtId="165" fontId="2" fillId="0" borderId="0" xfId="1" applyNumberFormat="1" applyFont="1" applyAlignment="1"/>
    <xf numFmtId="0" fontId="5" fillId="0" borderId="0" xfId="0" applyFont="1" applyAlignment="1">
      <alignment horizontal="right"/>
    </xf>
    <xf numFmtId="164" fontId="5" fillId="0" borderId="1" xfId="2" applyNumberFormat="1" applyFont="1" applyFill="1" applyBorder="1"/>
    <xf numFmtId="3" fontId="2" fillId="0" borderId="1" xfId="0" applyNumberFormat="1" applyFont="1" applyBorder="1"/>
    <xf numFmtId="3" fontId="2" fillId="0" borderId="1" xfId="0" applyNumberFormat="1" applyFont="1" applyBorder="1" applyAlignment="1">
      <alignment horizontal="right"/>
    </xf>
    <xf numFmtId="164" fontId="5" fillId="0" borderId="0" xfId="2" applyNumberFormat="1" applyFont="1" applyFill="1" applyBorder="1"/>
    <xf numFmtId="0" fontId="2" fillId="0" borderId="2" xfId="0" applyFont="1" applyBorder="1" applyAlignment="1">
      <alignment horizontal="right"/>
    </xf>
    <xf numFmtId="0" fontId="4" fillId="0" borderId="0" xfId="0" applyFont="1" applyAlignment="1">
      <alignment horizontal="right" wrapText="1"/>
    </xf>
    <xf numFmtId="10" fontId="2" fillId="0" borderId="0" xfId="2" applyNumberFormat="1" applyFont="1" applyBorder="1" applyAlignment="1"/>
    <xf numFmtId="10" fontId="2" fillId="0" borderId="0" xfId="3" applyNumberFormat="1" applyFont="1" applyFill="1" applyAlignment="1">
      <alignment horizontal="right"/>
    </xf>
    <xf numFmtId="10" fontId="2" fillId="0" borderId="0" xfId="2" applyNumberFormat="1" applyFont="1" applyFill="1"/>
    <xf numFmtId="0" fontId="2" fillId="0" borderId="0" xfId="0" applyFont="1" applyAlignment="1">
      <alignment horizontal="right" wrapText="1"/>
    </xf>
    <xf numFmtId="3" fontId="4" fillId="0" borderId="0" xfId="0" applyNumberFormat="1" applyFont="1"/>
    <xf numFmtId="164" fontId="0" fillId="0" borderId="0" xfId="2" applyNumberFormat="1" applyFont="1" applyFill="1"/>
    <xf numFmtId="164" fontId="5" fillId="0" borderId="1" xfId="2" applyNumberFormat="1" applyFont="1" applyBorder="1"/>
    <xf numFmtId="0" fontId="4" fillId="0" borderId="1" xfId="0" applyFont="1" applyBorder="1" applyAlignment="1">
      <alignment horizontal="right"/>
    </xf>
    <xf numFmtId="164" fontId="5" fillId="0" borderId="0" xfId="3" applyNumberFormat="1" applyFont="1" applyFill="1"/>
    <xf numFmtId="0" fontId="9" fillId="0" borderId="0" xfId="4" applyFont="1" applyAlignment="1">
      <alignment horizontal="left"/>
    </xf>
    <xf numFmtId="164" fontId="5" fillId="0" borderId="0" xfId="3" applyNumberFormat="1" applyFont="1" applyFill="1" applyBorder="1"/>
    <xf numFmtId="3" fontId="5" fillId="0" borderId="0" xfId="0" applyNumberFormat="1" applyFont="1" applyAlignment="1">
      <alignment horizontal="right"/>
    </xf>
    <xf numFmtId="3" fontId="10" fillId="0" borderId="0" xfId="0" applyNumberFormat="1" applyFont="1" applyAlignment="1">
      <alignment horizontal="right"/>
    </xf>
    <xf numFmtId="164" fontId="5" fillId="3" borderId="3" xfId="3" applyNumberFormat="1" applyFont="1" applyFill="1" applyBorder="1"/>
    <xf numFmtId="0" fontId="4" fillId="3" borderId="3" xfId="0" applyFont="1" applyFill="1" applyBorder="1"/>
    <xf numFmtId="3" fontId="4" fillId="3" borderId="3" xfId="0" applyNumberFormat="1" applyFont="1" applyFill="1" applyBorder="1"/>
    <xf numFmtId="0" fontId="6" fillId="3" borderId="3" xfId="0" applyFont="1" applyFill="1" applyBorder="1" applyAlignment="1">
      <alignment horizontal="center"/>
    </xf>
    <xf numFmtId="3" fontId="4" fillId="3" borderId="3" xfId="0" applyNumberFormat="1" applyFont="1" applyFill="1" applyBorder="1" applyAlignment="1">
      <alignment horizontal="right"/>
    </xf>
    <xf numFmtId="0" fontId="3" fillId="3" borderId="3" xfId="0" applyFont="1" applyFill="1" applyBorder="1" applyAlignment="1">
      <alignment horizontal="right"/>
    </xf>
    <xf numFmtId="0" fontId="7" fillId="0" borderId="0" xfId="0" applyFont="1" applyAlignment="1">
      <alignment horizontal="right"/>
    </xf>
    <xf numFmtId="164" fontId="5" fillId="0" borderId="0" xfId="2" applyNumberFormat="1" applyFont="1" applyFill="1"/>
    <xf numFmtId="3" fontId="3" fillId="0" borderId="1" xfId="0" applyNumberFormat="1" applyFont="1" applyBorder="1" applyAlignment="1">
      <alignment horizontal="right"/>
    </xf>
    <xf numFmtId="164" fontId="3" fillId="3" borderId="1" xfId="2" applyNumberFormat="1" applyFont="1" applyFill="1" applyBorder="1" applyAlignment="1">
      <alignment horizontal="right"/>
    </xf>
    <xf numFmtId="3" fontId="3" fillId="3" borderId="1" xfId="0" applyNumberFormat="1" applyFont="1" applyFill="1" applyBorder="1" applyAlignment="1">
      <alignment horizontal="right"/>
    </xf>
    <xf numFmtId="0" fontId="3" fillId="3" borderId="1" xfId="0" applyFont="1" applyFill="1" applyBorder="1" applyAlignment="1">
      <alignment horizontal="right"/>
    </xf>
    <xf numFmtId="166" fontId="2" fillId="0" borderId="0" xfId="0" applyNumberFormat="1" applyFont="1"/>
    <xf numFmtId="3" fontId="0" fillId="0" borderId="0" xfId="0" applyNumberFormat="1"/>
    <xf numFmtId="3" fontId="4" fillId="3" borderId="0" xfId="0" applyNumberFormat="1" applyFont="1" applyFill="1" applyAlignment="1">
      <alignment horizontal="right"/>
    </xf>
    <xf numFmtId="165" fontId="3" fillId="3" borderId="0" xfId="1" applyNumberFormat="1" applyFont="1" applyFill="1" applyBorder="1" applyAlignment="1">
      <alignment horizontal="right"/>
    </xf>
    <xf numFmtId="0" fontId="4" fillId="0" borderId="0" xfId="0" applyFont="1" applyAlignment="1">
      <alignment horizontal="right" vertical="top" wrapText="1"/>
    </xf>
    <xf numFmtId="0" fontId="4" fillId="0" borderId="1" xfId="0" applyFont="1" applyBorder="1" applyAlignment="1">
      <alignment horizontal="right" vertical="top" wrapText="1"/>
    </xf>
    <xf numFmtId="0" fontId="3" fillId="0" borderId="1" xfId="0" applyFont="1" applyBorder="1" applyAlignment="1">
      <alignment horizontal="right"/>
    </xf>
    <xf numFmtId="164" fontId="3" fillId="3" borderId="0" xfId="2" applyNumberFormat="1" applyFont="1" applyFill="1" applyAlignment="1">
      <alignment horizontal="center"/>
    </xf>
    <xf numFmtId="164" fontId="3" fillId="3" borderId="0" xfId="2" applyNumberFormat="1" applyFont="1" applyFill="1" applyAlignment="1">
      <alignment horizontal="center"/>
    </xf>
    <xf numFmtId="0" fontId="4" fillId="3" borderId="0" xfId="0" applyFont="1" applyFill="1" applyAlignment="1">
      <alignment horizontal="center"/>
    </xf>
    <xf numFmtId="0" fontId="3" fillId="3" borderId="0" xfId="0" applyFont="1" applyFill="1" applyAlignment="1">
      <alignment horizontal="center"/>
    </xf>
    <xf numFmtId="0" fontId="3" fillId="3" borderId="0" xfId="0" applyFont="1" applyFill="1" applyAlignment="1">
      <alignment horizontal="center"/>
    </xf>
    <xf numFmtId="0" fontId="3" fillId="3" borderId="0" xfId="0" applyFont="1" applyFill="1" applyAlignment="1">
      <alignment horizontal="center" wrapText="1"/>
    </xf>
    <xf numFmtId="0" fontId="2" fillId="3" borderId="0" xfId="0" applyFont="1" applyFill="1"/>
    <xf numFmtId="0" fontId="11" fillId="0" borderId="0" xfId="0" applyFont="1" applyAlignment="1">
      <alignment horizontal="center"/>
    </xf>
    <xf numFmtId="0" fontId="12" fillId="0" borderId="0" xfId="0" applyFont="1" applyAlignment="1">
      <alignment horizontal="center"/>
    </xf>
    <xf numFmtId="10" fontId="2" fillId="0" borderId="0" xfId="2" applyNumberFormat="1" applyFont="1" applyFill="1" applyAlignment="1"/>
    <xf numFmtId="164" fontId="4" fillId="0" borderId="0" xfId="2" applyNumberFormat="1" applyFont="1" applyFill="1" applyAlignment="1">
      <alignment horizontal="right"/>
    </xf>
    <xf numFmtId="9" fontId="4" fillId="0" borderId="0" xfId="2" applyFont="1" applyFill="1" applyAlignment="1">
      <alignment horizontal="right"/>
    </xf>
    <xf numFmtId="164" fontId="4" fillId="0" borderId="0" xfId="2" applyNumberFormat="1" applyFont="1" applyFill="1" applyBorder="1" applyAlignment="1">
      <alignment horizontal="center"/>
    </xf>
    <xf numFmtId="0" fontId="4" fillId="0" borderId="0" xfId="0" applyFont="1" applyAlignment="1">
      <alignment horizontal="right" vertical="center"/>
    </xf>
    <xf numFmtId="0" fontId="4" fillId="0" borderId="0" xfId="0" applyFont="1" applyAlignment="1">
      <alignment horizontal="left"/>
    </xf>
    <xf numFmtId="3" fontId="4" fillId="0" borderId="0" xfId="0" applyNumberFormat="1" applyFont="1" applyAlignment="1">
      <alignment horizontal="right" vertical="center"/>
    </xf>
    <xf numFmtId="49" fontId="4" fillId="0" borderId="0" xfId="0" applyNumberFormat="1" applyFont="1" applyAlignment="1">
      <alignment horizontal="right" vertical="center"/>
    </xf>
  </cellXfs>
  <cellStyles count="5">
    <cellStyle name="Comma" xfId="1" builtinId="3"/>
    <cellStyle name="Normal" xfId="0" builtinId="0"/>
    <cellStyle name="Normal 3" xfId="4" xr:uid="{741DCA08-191E-4807-AD23-40DF7BD5FC5A}"/>
    <cellStyle name="Percent" xfId="2" builtinId="5"/>
    <cellStyle name="Percent 2" xfId="3" xr:uid="{9BB2D7DE-526B-4470-9C21-D9C77B3237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B222F-5AB0-4610-ACD5-C0EEE720D659}">
  <sheetPr>
    <tabColor theme="7"/>
    <pageSetUpPr fitToPage="1"/>
  </sheetPr>
  <dimension ref="A1:AC115"/>
  <sheetViews>
    <sheetView tabSelected="1" zoomScaleNormal="100" workbookViewId="0">
      <pane ySplit="7" topLeftCell="A8" activePane="bottomLeft" state="frozen"/>
      <selection activeCell="D23" sqref="D23:E23"/>
      <selection pane="bottomLeft" activeCell="E13" sqref="E13"/>
    </sheetView>
  </sheetViews>
  <sheetFormatPr defaultRowHeight="12.75" x14ac:dyDescent="0.2"/>
  <cols>
    <col min="1" max="1" width="28.375" style="1" bestFit="1" customWidth="1"/>
    <col min="2" max="5" width="9.125" style="2" customWidth="1"/>
    <col min="6" max="6" width="2.5" style="2" customWidth="1"/>
    <col min="7" max="10" width="8.125" style="1" customWidth="1"/>
    <col min="11" max="11" width="2.5" style="1" customWidth="1"/>
    <col min="12" max="15" width="7.875" style="1" customWidth="1"/>
    <col min="16" max="16" width="2.5" style="1" customWidth="1"/>
    <col min="17" max="20" width="8.875" style="1" customWidth="1"/>
  </cols>
  <sheetData>
    <row r="1" spans="1:23" x14ac:dyDescent="0.2">
      <c r="A1" s="11" t="s">
        <v>43</v>
      </c>
      <c r="B1" s="4"/>
      <c r="C1" s="4"/>
      <c r="D1" s="4"/>
      <c r="E1" s="4"/>
      <c r="F1" s="4"/>
      <c r="G1" s="7"/>
      <c r="H1" s="7"/>
      <c r="I1" s="7"/>
      <c r="J1" s="7"/>
      <c r="K1" s="7"/>
      <c r="L1" s="7"/>
      <c r="M1" s="7"/>
      <c r="N1" s="7"/>
      <c r="O1" s="7"/>
      <c r="P1" s="7"/>
      <c r="Q1" s="7"/>
      <c r="R1" s="7"/>
      <c r="S1" s="7"/>
      <c r="T1" s="7"/>
    </row>
    <row r="2" spans="1:23" x14ac:dyDescent="0.2">
      <c r="A2" s="79"/>
      <c r="B2" s="81"/>
      <c r="C2" s="81"/>
      <c r="D2" s="81"/>
      <c r="E2" s="81"/>
      <c r="F2" s="78"/>
      <c r="G2" s="80"/>
      <c r="H2" s="80"/>
      <c r="I2" s="80"/>
      <c r="J2" s="80"/>
      <c r="K2" s="7"/>
      <c r="L2" s="7"/>
      <c r="M2" s="7"/>
      <c r="N2" s="7"/>
      <c r="O2" s="7"/>
      <c r="P2" s="7"/>
      <c r="Q2" s="7"/>
      <c r="R2" s="7"/>
      <c r="S2" s="7"/>
      <c r="T2" s="7"/>
    </row>
    <row r="3" spans="1:23" x14ac:dyDescent="0.2">
      <c r="A3" s="79"/>
      <c r="B3" s="78"/>
      <c r="C3" s="78"/>
      <c r="D3" s="78"/>
      <c r="E3" s="78"/>
      <c r="F3" s="78"/>
      <c r="G3" s="7"/>
      <c r="H3" s="7"/>
      <c r="I3" s="7"/>
      <c r="J3" s="7"/>
      <c r="K3" s="7"/>
      <c r="L3" s="7"/>
      <c r="M3" s="7"/>
      <c r="N3" s="7"/>
      <c r="O3" s="7"/>
      <c r="P3" s="7"/>
      <c r="Q3" s="7"/>
      <c r="R3" s="7"/>
      <c r="S3" s="7"/>
      <c r="T3" s="7"/>
    </row>
    <row r="4" spans="1:23" ht="15.75" x14ac:dyDescent="0.25">
      <c r="A4" s="7" t="s">
        <v>42</v>
      </c>
      <c r="B4" s="77">
        <v>0</v>
      </c>
      <c r="C4" s="77">
        <v>0</v>
      </c>
      <c r="D4" s="77">
        <v>0</v>
      </c>
      <c r="E4" s="77">
        <v>4.4513362734488936E-2</v>
      </c>
      <c r="F4" s="16"/>
      <c r="G4" s="76">
        <v>0</v>
      </c>
      <c r="H4" s="75">
        <v>0</v>
      </c>
      <c r="I4" s="75">
        <v>0</v>
      </c>
      <c r="J4" s="75">
        <v>4.4513362734488936E-2</v>
      </c>
      <c r="K4" s="73"/>
      <c r="L4" s="74"/>
      <c r="M4" s="74"/>
      <c r="N4" s="74"/>
      <c r="O4" s="74"/>
      <c r="P4" s="7"/>
      <c r="Q4" s="3"/>
      <c r="R4" s="3"/>
      <c r="S4" s="3"/>
      <c r="T4" s="3"/>
    </row>
    <row r="5" spans="1:23" ht="15.75" customHeight="1" x14ac:dyDescent="0.25">
      <c r="A5" s="7" t="s">
        <v>41</v>
      </c>
      <c r="B5" s="73"/>
      <c r="C5" s="73"/>
      <c r="D5" s="73"/>
      <c r="E5" s="73"/>
      <c r="F5" s="73"/>
      <c r="G5" s="73"/>
      <c r="H5" s="73"/>
      <c r="I5" s="72"/>
      <c r="J5" s="72"/>
      <c r="K5" s="16"/>
      <c r="L5" s="73"/>
      <c r="M5" s="73"/>
      <c r="N5" s="72"/>
      <c r="O5" s="72"/>
      <c r="P5" s="73"/>
      <c r="Q5" s="7"/>
      <c r="R5" s="7"/>
      <c r="S5" s="72"/>
      <c r="T5" s="72"/>
    </row>
    <row r="6" spans="1:23" ht="11.25" customHeight="1" x14ac:dyDescent="0.2">
      <c r="A6" s="7"/>
      <c r="B6" s="70" t="s">
        <v>40</v>
      </c>
      <c r="C6" s="70"/>
      <c r="D6" s="70"/>
      <c r="E6" s="70"/>
      <c r="F6" s="71"/>
      <c r="G6" s="70" t="s">
        <v>39</v>
      </c>
      <c r="H6" s="70"/>
      <c r="I6" s="70"/>
      <c r="J6" s="70"/>
      <c r="K6" s="24"/>
      <c r="L6" s="69" t="s">
        <v>38</v>
      </c>
      <c r="M6" s="69"/>
      <c r="N6" s="68"/>
      <c r="O6" s="68"/>
      <c r="P6" s="67"/>
      <c r="Q6" s="66" t="s">
        <v>37</v>
      </c>
      <c r="R6" s="66"/>
      <c r="S6" s="65"/>
      <c r="T6" s="65"/>
    </row>
    <row r="7" spans="1:23" x14ac:dyDescent="0.2">
      <c r="A7" s="64" t="s">
        <v>36</v>
      </c>
      <c r="B7" s="63" t="s">
        <v>35</v>
      </c>
      <c r="C7" s="62" t="s">
        <v>34</v>
      </c>
      <c r="D7" s="62" t="s">
        <v>33</v>
      </c>
      <c r="E7" s="62" t="s">
        <v>32</v>
      </c>
      <c r="F7" s="7"/>
      <c r="G7" s="63" t="s">
        <v>35</v>
      </c>
      <c r="H7" s="62" t="s">
        <v>34</v>
      </c>
      <c r="I7" s="62" t="s">
        <v>33</v>
      </c>
      <c r="J7" s="62" t="s">
        <v>32</v>
      </c>
      <c r="K7" s="16"/>
      <c r="L7" s="63" t="s">
        <v>35</v>
      </c>
      <c r="M7" s="62" t="s">
        <v>34</v>
      </c>
      <c r="N7" s="62" t="s">
        <v>33</v>
      </c>
      <c r="O7" s="62" t="s">
        <v>32</v>
      </c>
      <c r="P7" s="7"/>
      <c r="Q7" s="63" t="s">
        <v>35</v>
      </c>
      <c r="R7" s="62" t="s">
        <v>34</v>
      </c>
      <c r="S7" s="62" t="s">
        <v>33</v>
      </c>
      <c r="T7" s="62" t="s">
        <v>32</v>
      </c>
    </row>
    <row r="8" spans="1:23" ht="17.25" customHeight="1" x14ac:dyDescent="0.2">
      <c r="A8" s="4" t="s">
        <v>31</v>
      </c>
      <c r="B8" s="3">
        <v>78755.86</v>
      </c>
      <c r="C8" s="3">
        <v>78818.740000000005</v>
      </c>
      <c r="D8" s="3">
        <v>71778.3</v>
      </c>
      <c r="E8" s="3">
        <v>70780.19</v>
      </c>
      <c r="F8" s="7"/>
      <c r="G8" s="3">
        <v>78755.86</v>
      </c>
      <c r="H8" s="3">
        <v>78819.039999999994</v>
      </c>
      <c r="I8" s="3">
        <v>71603.67</v>
      </c>
      <c r="J8" s="3">
        <v>71059.820000000007</v>
      </c>
      <c r="K8" s="16"/>
      <c r="L8" s="13">
        <f>B8-G8</f>
        <v>0</v>
      </c>
      <c r="M8" s="13">
        <f>C8-H8</f>
        <v>-0.29999999998835847</v>
      </c>
      <c r="N8" s="13">
        <f>D8-I8</f>
        <v>174.63000000000466</v>
      </c>
      <c r="O8" s="13">
        <f>E8-J8</f>
        <v>-279.63000000000466</v>
      </c>
      <c r="P8" s="7"/>
      <c r="Q8" s="53">
        <f>L8/G8</f>
        <v>0</v>
      </c>
      <c r="R8" s="53">
        <f>M8/H8</f>
        <v>-3.8061869313348463E-6</v>
      </c>
      <c r="S8" s="53">
        <f>N8/I8</f>
        <v>2.4388414727904962E-3</v>
      </c>
      <c r="T8" s="53">
        <f>O8/J8</f>
        <v>-3.9351352142463153E-3</v>
      </c>
      <c r="V8" s="53"/>
      <c r="W8" s="53"/>
    </row>
    <row r="9" spans="1:23" x14ac:dyDescent="0.2">
      <c r="A9" s="4">
        <v>1</v>
      </c>
      <c r="B9" s="3">
        <v>74744.800000000003</v>
      </c>
      <c r="C9" s="3">
        <v>80343.58</v>
      </c>
      <c r="D9" s="3">
        <v>77292.460000000006</v>
      </c>
      <c r="E9" s="3">
        <v>74709.399999999994</v>
      </c>
      <c r="F9" s="7"/>
      <c r="G9" s="3">
        <v>74744.800000000003</v>
      </c>
      <c r="H9" s="3">
        <v>80343.58</v>
      </c>
      <c r="I9" s="3">
        <v>77326.259999999995</v>
      </c>
      <c r="J9" s="3">
        <v>75500.350000000006</v>
      </c>
      <c r="K9" s="16"/>
      <c r="L9" s="13">
        <f>B9-G9</f>
        <v>0</v>
      </c>
      <c r="M9" s="13">
        <f>C9-H9</f>
        <v>0</v>
      </c>
      <c r="N9" s="13">
        <f>D9-I9</f>
        <v>-33.799999999988358</v>
      </c>
      <c r="O9" s="13">
        <f>E9-J9</f>
        <v>-790.95000000001164</v>
      </c>
      <c r="P9" s="7"/>
      <c r="Q9" s="53">
        <f>L9/G9</f>
        <v>0</v>
      </c>
      <c r="R9" s="53">
        <f>M9/H9</f>
        <v>0</v>
      </c>
      <c r="S9" s="53">
        <f>N9/I9</f>
        <v>-4.3710894591291962E-4</v>
      </c>
      <c r="T9" s="53">
        <f>O9/J9</f>
        <v>-1.0476110375647418E-2</v>
      </c>
    </row>
    <row r="10" spans="1:23" x14ac:dyDescent="0.2">
      <c r="A10" s="4">
        <v>2</v>
      </c>
      <c r="B10" s="3">
        <v>78692.100000000006</v>
      </c>
      <c r="C10" s="3">
        <v>76673.850000000006</v>
      </c>
      <c r="D10" s="3">
        <v>81398.399999999994</v>
      </c>
      <c r="E10" s="3">
        <v>78367.009999999995</v>
      </c>
      <c r="F10" s="7"/>
      <c r="G10" s="3">
        <v>78692.100000000006</v>
      </c>
      <c r="H10" s="3">
        <v>76673.850000000006</v>
      </c>
      <c r="I10" s="3">
        <v>81463.520000000004</v>
      </c>
      <c r="J10" s="3">
        <v>78447.59</v>
      </c>
      <c r="K10" s="16"/>
      <c r="L10" s="13">
        <f>B10-G10</f>
        <v>0</v>
      </c>
      <c r="M10" s="13">
        <f>C10-H10</f>
        <v>0</v>
      </c>
      <c r="N10" s="13">
        <f>D10-I10</f>
        <v>-65.120000000009895</v>
      </c>
      <c r="O10" s="13">
        <f>E10-J10</f>
        <v>-80.580000000001746</v>
      </c>
      <c r="P10" s="7"/>
      <c r="Q10" s="53">
        <f>L10/G10</f>
        <v>0</v>
      </c>
      <c r="R10" s="53">
        <f>M10/H10</f>
        <v>0</v>
      </c>
      <c r="S10" s="53">
        <f>N10/I10</f>
        <v>-7.993762115853807E-4</v>
      </c>
      <c r="T10" s="53">
        <f>O10/J10</f>
        <v>-1.0271826068844402E-3</v>
      </c>
    </row>
    <row r="11" spans="1:23" x14ac:dyDescent="0.2">
      <c r="A11" s="4">
        <v>3</v>
      </c>
      <c r="B11" s="3">
        <v>79527.960000000006</v>
      </c>
      <c r="C11" s="3">
        <v>79864.179999999993</v>
      </c>
      <c r="D11" s="3">
        <v>77847.929999999993</v>
      </c>
      <c r="E11" s="3">
        <v>82592.92</v>
      </c>
      <c r="F11" s="7"/>
      <c r="G11" s="3">
        <v>79527.960000000006</v>
      </c>
      <c r="H11" s="3">
        <v>79864.179999999993</v>
      </c>
      <c r="I11" s="3">
        <v>77900.19</v>
      </c>
      <c r="J11" s="3">
        <v>82634.66</v>
      </c>
      <c r="K11" s="16"/>
      <c r="L11" s="13">
        <f>B11-G11</f>
        <v>0</v>
      </c>
      <c r="M11" s="13">
        <f>C11-H11</f>
        <v>0</v>
      </c>
      <c r="N11" s="13">
        <f>D11-I11</f>
        <v>-52.260000000009313</v>
      </c>
      <c r="O11" s="13">
        <f>E11-J11</f>
        <v>-41.740000000005239</v>
      </c>
      <c r="P11" s="7"/>
      <c r="Q11" s="53">
        <f>L11/G11</f>
        <v>0</v>
      </c>
      <c r="R11" s="53">
        <f>M11/H11</f>
        <v>0</v>
      </c>
      <c r="S11" s="53">
        <f>N11/I11</f>
        <v>-6.7085844078184286E-4</v>
      </c>
      <c r="T11" s="53">
        <f>O11/J11</f>
        <v>-5.0511492393149845E-4</v>
      </c>
    </row>
    <row r="12" spans="1:23" x14ac:dyDescent="0.2">
      <c r="A12" s="4">
        <v>4</v>
      </c>
      <c r="B12" s="3">
        <v>79216.97</v>
      </c>
      <c r="C12" s="3">
        <v>80641.17</v>
      </c>
      <c r="D12" s="3">
        <v>80751.83</v>
      </c>
      <c r="E12" s="3">
        <v>78703.899999999994</v>
      </c>
      <c r="F12" s="7"/>
      <c r="G12" s="3">
        <v>79216.97</v>
      </c>
      <c r="H12" s="3">
        <v>80641.17</v>
      </c>
      <c r="I12" s="3">
        <v>80809.100000000006</v>
      </c>
      <c r="J12" s="3">
        <v>78762.8</v>
      </c>
      <c r="K12" s="16"/>
      <c r="L12" s="13">
        <f>B12-G12</f>
        <v>0</v>
      </c>
      <c r="M12" s="13">
        <f>C12-H12</f>
        <v>0</v>
      </c>
      <c r="N12" s="13">
        <f>D12-I12</f>
        <v>-57.270000000004075</v>
      </c>
      <c r="O12" s="13">
        <f>E12-J12</f>
        <v>-58.900000000008731</v>
      </c>
      <c r="P12" s="7"/>
      <c r="Q12" s="53">
        <f>L12/G12</f>
        <v>0</v>
      </c>
      <c r="R12" s="53">
        <f>M12/H12</f>
        <v>0</v>
      </c>
      <c r="S12" s="53">
        <f>N12/I12</f>
        <v>-7.0870731142908493E-4</v>
      </c>
      <c r="T12" s="53">
        <f>O12/J12</f>
        <v>-7.478149583306933E-4</v>
      </c>
    </row>
    <row r="13" spans="1:23" x14ac:dyDescent="0.2">
      <c r="A13" s="4">
        <v>5</v>
      </c>
      <c r="B13" s="3">
        <v>80312.28</v>
      </c>
      <c r="C13" s="3">
        <v>80075.53</v>
      </c>
      <c r="D13" s="3">
        <v>81357.31</v>
      </c>
      <c r="E13" s="3">
        <v>81303.399999999994</v>
      </c>
      <c r="F13" s="7"/>
      <c r="G13" s="3">
        <v>80312.28</v>
      </c>
      <c r="H13" s="3">
        <v>80075.53</v>
      </c>
      <c r="I13" s="3">
        <v>81403.78</v>
      </c>
      <c r="J13" s="3">
        <v>81343.31</v>
      </c>
      <c r="K13" s="16"/>
      <c r="L13" s="13">
        <f>B13-G13</f>
        <v>0</v>
      </c>
      <c r="M13" s="13">
        <f>C13-H13</f>
        <v>0</v>
      </c>
      <c r="N13" s="13">
        <f>D13-I13</f>
        <v>-46.470000000001164</v>
      </c>
      <c r="O13" s="13">
        <f>E13-J13</f>
        <v>-39.910000000003492</v>
      </c>
      <c r="P13" s="7"/>
      <c r="Q13" s="53">
        <f>L13/G13</f>
        <v>0</v>
      </c>
      <c r="R13" s="53">
        <f>M13/H13</f>
        <v>0</v>
      </c>
      <c r="S13" s="53">
        <f>N13/I13</f>
        <v>-5.7085801175327689E-4</v>
      </c>
      <c r="T13" s="53">
        <f>O13/J13</f>
        <v>-4.9063653790340587E-4</v>
      </c>
    </row>
    <row r="14" spans="1:23" x14ac:dyDescent="0.2">
      <c r="A14" s="4">
        <v>6</v>
      </c>
      <c r="B14" s="3">
        <v>80096.98</v>
      </c>
      <c r="C14" s="3">
        <v>80247.67</v>
      </c>
      <c r="D14" s="3">
        <v>80138.17</v>
      </c>
      <c r="E14" s="3">
        <v>81573.08</v>
      </c>
      <c r="F14" s="7"/>
      <c r="G14" s="3">
        <v>80096.98</v>
      </c>
      <c r="H14" s="3">
        <v>80247.67</v>
      </c>
      <c r="I14" s="3">
        <v>80064.13</v>
      </c>
      <c r="J14" s="3">
        <v>81505.210000000006</v>
      </c>
      <c r="K14" s="16"/>
      <c r="L14" s="13">
        <f>B14-G14</f>
        <v>0</v>
      </c>
      <c r="M14" s="13">
        <f>C14-H14</f>
        <v>0</v>
      </c>
      <c r="N14" s="13">
        <f>D14-I14</f>
        <v>74.039999999993597</v>
      </c>
      <c r="O14" s="13">
        <f>E14-J14</f>
        <v>67.869999999995343</v>
      </c>
      <c r="P14" s="7"/>
      <c r="Q14" s="53">
        <f>L14/G14</f>
        <v>0</v>
      </c>
      <c r="R14" s="53">
        <f>M14/H14</f>
        <v>0</v>
      </c>
      <c r="S14" s="53">
        <f>N14/I14</f>
        <v>9.2475869031479634E-4</v>
      </c>
      <c r="T14" s="53">
        <f>O14/J14</f>
        <v>8.3270750421961172E-4</v>
      </c>
    </row>
    <row r="15" spans="1:23" x14ac:dyDescent="0.2">
      <c r="A15" s="4">
        <v>7</v>
      </c>
      <c r="B15" s="3">
        <v>82799.61</v>
      </c>
      <c r="C15" s="3">
        <v>80685.22</v>
      </c>
      <c r="D15" s="3">
        <v>80758.48</v>
      </c>
      <c r="E15" s="3">
        <v>80655.61</v>
      </c>
      <c r="F15" s="7"/>
      <c r="G15" s="3">
        <v>82799.61</v>
      </c>
      <c r="H15" s="3">
        <v>80685.22</v>
      </c>
      <c r="I15" s="3">
        <v>80752.490000000005</v>
      </c>
      <c r="J15" s="3">
        <v>80659.28</v>
      </c>
      <c r="K15" s="16"/>
      <c r="L15" s="13">
        <f>B15-G15</f>
        <v>0</v>
      </c>
      <c r="M15" s="13">
        <f>C15-H15</f>
        <v>0</v>
      </c>
      <c r="N15" s="13">
        <f>D15-I15</f>
        <v>5.9899999999906868</v>
      </c>
      <c r="O15" s="13">
        <f>E15-J15</f>
        <v>-3.6699999999982538</v>
      </c>
      <c r="P15" s="7"/>
      <c r="Q15" s="53">
        <f>L15/G15</f>
        <v>0</v>
      </c>
      <c r="R15" s="53">
        <f>M15/H15</f>
        <v>0</v>
      </c>
      <c r="S15" s="53">
        <f>N15/I15</f>
        <v>7.4177279239199761E-5</v>
      </c>
      <c r="T15" s="53">
        <f>O15/J15</f>
        <v>-4.5500034217987738E-5</v>
      </c>
    </row>
    <row r="16" spans="1:23" x14ac:dyDescent="0.2">
      <c r="A16" s="4">
        <v>8</v>
      </c>
      <c r="B16" s="3">
        <v>85019.78</v>
      </c>
      <c r="C16" s="3">
        <v>83527.210000000006</v>
      </c>
      <c r="D16" s="3">
        <v>81440.89</v>
      </c>
      <c r="E16" s="3">
        <v>81534.100000000006</v>
      </c>
      <c r="F16" s="7"/>
      <c r="G16" s="3">
        <v>85019.78</v>
      </c>
      <c r="H16" s="3">
        <v>83527.210000000006</v>
      </c>
      <c r="I16" s="3">
        <v>81365.11</v>
      </c>
      <c r="J16" s="3">
        <v>81465.47</v>
      </c>
      <c r="K16" s="16"/>
      <c r="L16" s="13">
        <f>B16-G16</f>
        <v>0</v>
      </c>
      <c r="M16" s="13">
        <f>C16-H16</f>
        <v>0</v>
      </c>
      <c r="N16" s="13">
        <f>D16-I16</f>
        <v>75.779999999998836</v>
      </c>
      <c r="O16" s="13">
        <f>E16-J16</f>
        <v>68.630000000004657</v>
      </c>
      <c r="P16" s="7"/>
      <c r="Q16" s="53">
        <f>L16/G16</f>
        <v>0</v>
      </c>
      <c r="R16" s="53">
        <f>M16/H16</f>
        <v>0</v>
      </c>
      <c r="S16" s="53">
        <f>N16/I16</f>
        <v>9.3135743317988308E-4</v>
      </c>
      <c r="T16" s="53">
        <f>O16/J16</f>
        <v>8.4244281657007143E-4</v>
      </c>
    </row>
    <row r="17" spans="1:25" x14ac:dyDescent="0.2">
      <c r="A17" s="4">
        <v>9</v>
      </c>
      <c r="B17" s="3">
        <v>86669.04</v>
      </c>
      <c r="C17" s="3">
        <v>87061.23</v>
      </c>
      <c r="D17" s="3">
        <v>85720.16</v>
      </c>
      <c r="E17" s="3">
        <v>83416.34</v>
      </c>
      <c r="F17" s="7"/>
      <c r="G17" s="3">
        <v>86669.04</v>
      </c>
      <c r="H17" s="3">
        <v>87061.23</v>
      </c>
      <c r="I17" s="3">
        <v>85700.57</v>
      </c>
      <c r="J17" s="3">
        <v>83390.399999999994</v>
      </c>
      <c r="K17" s="16"/>
      <c r="L17" s="13">
        <f>B17-G17</f>
        <v>0</v>
      </c>
      <c r="M17" s="13">
        <f>C17-H17</f>
        <v>0</v>
      </c>
      <c r="N17" s="13">
        <f>D17-I17</f>
        <v>19.589999999996508</v>
      </c>
      <c r="O17" s="13">
        <f>E17-J17</f>
        <v>25.940000000002328</v>
      </c>
      <c r="P17" s="7"/>
      <c r="Q17" s="53">
        <f>L17/G17</f>
        <v>0</v>
      </c>
      <c r="R17" s="53">
        <f>M17/H17</f>
        <v>0</v>
      </c>
      <c r="S17" s="53">
        <f>N17/I17</f>
        <v>2.2858657766216148E-4</v>
      </c>
      <c r="T17" s="53">
        <f>O17/J17</f>
        <v>3.1106698133121234E-4</v>
      </c>
    </row>
    <row r="18" spans="1:25" x14ac:dyDescent="0.2">
      <c r="A18" s="4">
        <v>10</v>
      </c>
      <c r="B18" s="3">
        <v>83568.19</v>
      </c>
      <c r="C18" s="3">
        <v>86095.43</v>
      </c>
      <c r="D18" s="3">
        <v>86956.79</v>
      </c>
      <c r="E18" s="3">
        <v>85568.42</v>
      </c>
      <c r="F18" s="7"/>
      <c r="G18" s="3">
        <v>83568.19</v>
      </c>
      <c r="H18" s="3">
        <v>86095.43</v>
      </c>
      <c r="I18" s="3">
        <v>86932.98</v>
      </c>
      <c r="J18" s="3">
        <v>85566.63</v>
      </c>
      <c r="K18" s="16"/>
      <c r="L18" s="13">
        <f>B18-G18</f>
        <v>0</v>
      </c>
      <c r="M18" s="13">
        <f>C18-H18</f>
        <v>0</v>
      </c>
      <c r="N18" s="13">
        <f>D18-I18</f>
        <v>23.809999999997672</v>
      </c>
      <c r="O18" s="13">
        <f>E18-J18</f>
        <v>1.7899999999935972</v>
      </c>
      <c r="P18" s="7"/>
      <c r="Q18" s="53">
        <f>L18/G18</f>
        <v>0</v>
      </c>
      <c r="R18" s="53">
        <f>M18/H18</f>
        <v>0</v>
      </c>
      <c r="S18" s="53">
        <f>N18/I18</f>
        <v>2.7388915000955532E-4</v>
      </c>
      <c r="T18" s="53">
        <f>O18/J18</f>
        <v>2.0919370086137518E-5</v>
      </c>
    </row>
    <row r="19" spans="1:25" x14ac:dyDescent="0.2">
      <c r="A19" s="4">
        <v>11</v>
      </c>
      <c r="B19" s="3">
        <v>71505.94</v>
      </c>
      <c r="C19" s="3">
        <v>72271.149999999994</v>
      </c>
      <c r="D19" s="3">
        <v>73729.570000000007</v>
      </c>
      <c r="E19" s="3">
        <v>73757.56</v>
      </c>
      <c r="F19" s="7"/>
      <c r="G19" s="3">
        <v>71505.94</v>
      </c>
      <c r="H19" s="3">
        <v>72271.149999999994</v>
      </c>
      <c r="I19" s="3">
        <v>73680.22</v>
      </c>
      <c r="J19" s="3">
        <v>73662.03</v>
      </c>
      <c r="K19" s="16"/>
      <c r="L19" s="13">
        <f>B19-G19</f>
        <v>0</v>
      </c>
      <c r="M19" s="13">
        <f>C19-H19</f>
        <v>0</v>
      </c>
      <c r="N19" s="13">
        <f>D19-I19</f>
        <v>49.350000000005821</v>
      </c>
      <c r="O19" s="13">
        <f>E19-J19</f>
        <v>95.529999999998836</v>
      </c>
      <c r="P19" s="7"/>
      <c r="Q19" s="53">
        <f>L19/G19</f>
        <v>0</v>
      </c>
      <c r="R19" s="53">
        <f>M19/H19</f>
        <v>0</v>
      </c>
      <c r="S19" s="53">
        <f>N19/I19</f>
        <v>6.6978627371098813E-4</v>
      </c>
      <c r="T19" s="53">
        <f>O19/J19</f>
        <v>1.2968689567745939E-3</v>
      </c>
    </row>
    <row r="20" spans="1:25" x14ac:dyDescent="0.2">
      <c r="A20" s="7">
        <v>12</v>
      </c>
      <c r="B20" s="3">
        <v>69272.19</v>
      </c>
      <c r="C20" s="3">
        <v>68884.820000000007</v>
      </c>
      <c r="D20" s="3">
        <v>68668.52</v>
      </c>
      <c r="E20" s="3">
        <v>70850.740000000005</v>
      </c>
      <c r="F20" s="7"/>
      <c r="G20" s="3">
        <v>69272.19</v>
      </c>
      <c r="H20" s="3">
        <v>68884.820000000007</v>
      </c>
      <c r="I20" s="3">
        <v>68594.58</v>
      </c>
      <c r="J20" s="3">
        <v>70715.86</v>
      </c>
      <c r="K20" s="16"/>
      <c r="L20" s="13">
        <f>B20-G20</f>
        <v>0</v>
      </c>
      <c r="M20" s="13">
        <f>C20-H20</f>
        <v>0</v>
      </c>
      <c r="N20" s="13">
        <f>D20-I20</f>
        <v>73.940000000002328</v>
      </c>
      <c r="O20" s="13">
        <f>E20-J20</f>
        <v>134.88000000000466</v>
      </c>
      <c r="P20" s="7"/>
      <c r="Q20" s="53">
        <f>L20/G20</f>
        <v>0</v>
      </c>
      <c r="R20" s="53">
        <f>M20/H20</f>
        <v>0</v>
      </c>
      <c r="S20" s="53">
        <f>N20/I20</f>
        <v>1.077927731316415E-3</v>
      </c>
      <c r="T20" s="53">
        <f>O20/J20</f>
        <v>1.9073514767409272E-3</v>
      </c>
    </row>
    <row r="21" spans="1:25" x14ac:dyDescent="0.2">
      <c r="A21" s="22" t="s">
        <v>30</v>
      </c>
      <c r="B21" s="23">
        <f>SUM(B8:B20)</f>
        <v>1030181.7</v>
      </c>
      <c r="C21" s="23">
        <f>SUM(C8:C20)</f>
        <v>1035189.7799999998</v>
      </c>
      <c r="D21" s="23">
        <f>SUM(D8:D20)</f>
        <v>1027838.81</v>
      </c>
      <c r="E21" s="23">
        <f>SUM(E8:E20)</f>
        <v>1023812.6699999999</v>
      </c>
      <c r="F21" s="60"/>
      <c r="G21" s="23">
        <v>1030181.7</v>
      </c>
      <c r="H21" s="23">
        <v>1035190.0799999998</v>
      </c>
      <c r="I21" s="23">
        <v>1027596.6</v>
      </c>
      <c r="J21" s="23">
        <v>1024713.41</v>
      </c>
      <c r="K21" s="24"/>
      <c r="L21" s="61">
        <f>B21-G21</f>
        <v>0</v>
      </c>
      <c r="M21" s="61">
        <f>C21-H21</f>
        <v>-0.30000000004656613</v>
      </c>
      <c r="N21" s="61">
        <f>D21-I21</f>
        <v>242.21000000007916</v>
      </c>
      <c r="O21" s="61">
        <f>E21-J21</f>
        <v>-900.7400000001071</v>
      </c>
      <c r="P21" s="60"/>
      <c r="Q21" s="21">
        <f>L21/G21</f>
        <v>0</v>
      </c>
      <c r="R21" s="21">
        <f>M21/H21</f>
        <v>-2.8980184976904546E-7</v>
      </c>
      <c r="S21" s="21">
        <f>N21/I21</f>
        <v>2.3570533417498576E-4</v>
      </c>
      <c r="T21" s="21">
        <f>O21/J21</f>
        <v>-8.7901650472214184E-4</v>
      </c>
    </row>
    <row r="22" spans="1:25" x14ac:dyDescent="0.2">
      <c r="A22" s="4" t="s">
        <v>29</v>
      </c>
      <c r="B22" s="3">
        <v>21402.410777777775</v>
      </c>
      <c r="C22" s="3">
        <v>21541.596222222241</v>
      </c>
      <c r="D22" s="3">
        <v>24959.269391194524</v>
      </c>
      <c r="E22" s="3">
        <v>26502.313051505957</v>
      </c>
      <c r="F22" s="7"/>
      <c r="G22" s="3">
        <v>21402.410777777775</v>
      </c>
      <c r="H22" s="3">
        <v>21554.651282514726</v>
      </c>
      <c r="I22" s="3">
        <v>24394.691980255026</v>
      </c>
      <c r="J22" s="3">
        <v>25672.679291240354</v>
      </c>
      <c r="K22" s="16"/>
      <c r="L22" s="13">
        <f>B22-G22</f>
        <v>0</v>
      </c>
      <c r="M22" s="13">
        <f>C22-H22</f>
        <v>-13.055060292484995</v>
      </c>
      <c r="N22" s="13">
        <f>D22-I22</f>
        <v>564.5774109394988</v>
      </c>
      <c r="O22" s="13">
        <f>E22-J22</f>
        <v>829.63376026560218</v>
      </c>
      <c r="P22" s="7"/>
      <c r="Q22" s="15">
        <f>L22/G22</f>
        <v>0</v>
      </c>
      <c r="R22" s="15">
        <f>M22/H22</f>
        <v>-6.0567253542511941E-4</v>
      </c>
      <c r="S22" s="15">
        <f>N22/I22</f>
        <v>2.3143453149417327E-2</v>
      </c>
      <c r="T22" s="15">
        <f>O22/J22</f>
        <v>3.2315823013793397E-2</v>
      </c>
      <c r="V22" s="59"/>
      <c r="W22" s="59"/>
      <c r="X22" s="59"/>
      <c r="Y22" s="59"/>
    </row>
    <row r="23" spans="1:25" x14ac:dyDescent="0.2">
      <c r="A23" s="4" t="s">
        <v>28</v>
      </c>
      <c r="B23" s="13">
        <v>554</v>
      </c>
      <c r="C23" s="13">
        <v>605.44631999999979</v>
      </c>
      <c r="D23" s="13">
        <v>611.14968885546295</v>
      </c>
      <c r="E23" s="13">
        <v>612.87116675525681</v>
      </c>
      <c r="F23" s="7"/>
      <c r="G23" s="3">
        <v>554</v>
      </c>
      <c r="H23" s="3">
        <v>605.44631999999979</v>
      </c>
      <c r="I23" s="3">
        <v>611.45972428968355</v>
      </c>
      <c r="J23" s="3">
        <v>612.86396728513625</v>
      </c>
      <c r="K23" s="16"/>
      <c r="L23" s="13">
        <f>B23-G23</f>
        <v>0</v>
      </c>
      <c r="M23" s="13">
        <f>C23-H23</f>
        <v>0</v>
      </c>
      <c r="N23" s="13">
        <f>D23-I23</f>
        <v>-0.31003543422059465</v>
      </c>
      <c r="O23" s="13">
        <f>E23-J23</f>
        <v>7.1994701205539968E-3</v>
      </c>
      <c r="P23" s="7"/>
      <c r="Q23" s="15">
        <f>L23/G23</f>
        <v>0</v>
      </c>
      <c r="R23" s="15">
        <f>M23/H23</f>
        <v>0</v>
      </c>
      <c r="S23" s="15">
        <f>N23/I23</f>
        <v>-5.0704146471912696E-4</v>
      </c>
      <c r="T23" s="15">
        <f>O23/J23</f>
        <v>1.1747256332341086E-5</v>
      </c>
      <c r="V23" s="59"/>
      <c r="W23" s="59"/>
      <c r="X23" s="59"/>
      <c r="Y23" s="59"/>
    </row>
    <row r="24" spans="1:25" x14ac:dyDescent="0.2">
      <c r="A24" s="4" t="s">
        <v>27</v>
      </c>
      <c r="B24" s="3">
        <v>128</v>
      </c>
      <c r="C24" s="3">
        <v>116</v>
      </c>
      <c r="D24" s="3">
        <v>118</v>
      </c>
      <c r="E24" s="3">
        <v>118</v>
      </c>
      <c r="F24" s="13"/>
      <c r="G24" s="3">
        <v>128</v>
      </c>
      <c r="H24" s="3">
        <v>116</v>
      </c>
      <c r="I24" s="3">
        <v>118</v>
      </c>
      <c r="J24" s="3">
        <v>118</v>
      </c>
      <c r="K24" s="16"/>
      <c r="L24" s="13">
        <f>B24-G24</f>
        <v>0</v>
      </c>
      <c r="M24" s="13">
        <f>C24-H24</f>
        <v>0</v>
      </c>
      <c r="N24" s="13">
        <f>D24-I24</f>
        <v>0</v>
      </c>
      <c r="O24" s="13">
        <f>E24-J24</f>
        <v>0</v>
      </c>
      <c r="P24" s="58"/>
      <c r="Q24" s="15">
        <f>L24/G24</f>
        <v>0</v>
      </c>
      <c r="R24" s="15">
        <f>M24/H24</f>
        <v>0</v>
      </c>
      <c r="S24" s="15">
        <f>N24/I24</f>
        <v>0</v>
      </c>
      <c r="T24" s="15">
        <f>O24/J24</f>
        <v>0</v>
      </c>
    </row>
    <row r="25" spans="1:25" x14ac:dyDescent="0.2">
      <c r="A25" s="6" t="s">
        <v>26</v>
      </c>
      <c r="B25" s="29">
        <v>4912.57</v>
      </c>
      <c r="C25" s="29">
        <v>5938.08</v>
      </c>
      <c r="D25" s="29">
        <v>6910.99</v>
      </c>
      <c r="E25" s="29">
        <v>7729.87</v>
      </c>
      <c r="F25" s="7"/>
      <c r="G25" s="3">
        <v>4912.57</v>
      </c>
      <c r="H25" s="3">
        <v>5938.08</v>
      </c>
      <c r="I25" s="3">
        <v>6688.74</v>
      </c>
      <c r="J25" s="3">
        <v>7095.34</v>
      </c>
      <c r="K25" s="16"/>
      <c r="L25" s="13">
        <f>B25-G25</f>
        <v>0</v>
      </c>
      <c r="M25" s="13">
        <f>C25-H25</f>
        <v>0</v>
      </c>
      <c r="N25" s="13">
        <f>D25-I25</f>
        <v>222.25</v>
      </c>
      <c r="O25" s="13">
        <f>E25-J25</f>
        <v>634.52999999999975</v>
      </c>
      <c r="P25" s="7"/>
      <c r="Q25" s="15">
        <f>L25/G25</f>
        <v>0</v>
      </c>
      <c r="R25" s="15">
        <f>M25/H25</f>
        <v>0</v>
      </c>
      <c r="S25" s="15">
        <f>N25/I25</f>
        <v>3.3227483801134446E-2</v>
      </c>
      <c r="T25" s="15">
        <f>O25/J25</f>
        <v>8.9429118266355065E-2</v>
      </c>
    </row>
    <row r="26" spans="1:25" s="54" customFormat="1" ht="11.25" x14ac:dyDescent="0.2">
      <c r="A26" s="57" t="s">
        <v>25</v>
      </c>
      <c r="B26" s="56">
        <f>B21+SUM(B22:B25)</f>
        <v>1057178.6807777777</v>
      </c>
      <c r="C26" s="56">
        <f>C21+SUM(C22:C25)</f>
        <v>1063390.9025422221</v>
      </c>
      <c r="D26" s="56">
        <f>D21+SUM(D22:D25)</f>
        <v>1060438.21908005</v>
      </c>
      <c r="E26" s="56">
        <f>E21+SUM(E22:E25)</f>
        <v>1058775.7242182612</v>
      </c>
      <c r="F26" s="22"/>
      <c r="G26" s="23">
        <v>1057178.6807777777</v>
      </c>
      <c r="H26" s="23">
        <v>1063404.2576025145</v>
      </c>
      <c r="I26" s="23">
        <v>1059409.4917045448</v>
      </c>
      <c r="J26" s="23">
        <v>1058212.2932585254</v>
      </c>
      <c r="K26" s="24"/>
      <c r="L26" s="56">
        <f>B26-G26</f>
        <v>0</v>
      </c>
      <c r="M26" s="56">
        <f>C26-H26</f>
        <v>-13.35506029240787</v>
      </c>
      <c r="N26" s="56">
        <f>D26-I26</f>
        <v>1028.7273755052593</v>
      </c>
      <c r="O26" s="56">
        <f>E26-J26</f>
        <v>563.43095973576419</v>
      </c>
      <c r="P26" s="22"/>
      <c r="Q26" s="55">
        <f>L26/G26</f>
        <v>0</v>
      </c>
      <c r="R26" s="55">
        <f>M26/H26</f>
        <v>-1.2558780159971679E-5</v>
      </c>
      <c r="S26" s="55">
        <f>N26/I26</f>
        <v>9.710384733764096E-4</v>
      </c>
      <c r="T26" s="55">
        <f>O26/J26</f>
        <v>5.3243660400202489E-4</v>
      </c>
    </row>
    <row r="27" spans="1:25" ht="6" customHeight="1" x14ac:dyDescent="0.2">
      <c r="A27" s="4"/>
      <c r="B27" s="4"/>
      <c r="C27" s="4"/>
      <c r="D27" s="4"/>
      <c r="E27" s="4"/>
      <c r="F27" s="7"/>
      <c r="G27" s="4"/>
      <c r="H27" s="4"/>
      <c r="I27" s="4"/>
      <c r="J27" s="4"/>
      <c r="K27" s="16"/>
      <c r="L27" s="4"/>
      <c r="M27" s="4"/>
      <c r="N27" s="4"/>
      <c r="O27" s="4"/>
      <c r="P27" s="7"/>
      <c r="Q27" s="4"/>
      <c r="R27" s="4"/>
      <c r="S27" s="4"/>
      <c r="T27" s="4"/>
    </row>
    <row r="28" spans="1:25" x14ac:dyDescent="0.2">
      <c r="A28" s="17" t="s">
        <v>24</v>
      </c>
      <c r="B28" s="9">
        <v>1061586.79</v>
      </c>
      <c r="C28" s="9">
        <v>1065190.48</v>
      </c>
      <c r="D28" s="9">
        <v>1061301</v>
      </c>
      <c r="E28" s="9">
        <v>1059071.6930461961</v>
      </c>
      <c r="F28" s="11"/>
      <c r="G28" s="9">
        <v>1061586.79</v>
      </c>
      <c r="H28" s="9">
        <v>1065190.48</v>
      </c>
      <c r="I28" s="9">
        <v>1061541.1600000001</v>
      </c>
      <c r="J28" s="9">
        <v>1060444.2373543889</v>
      </c>
      <c r="K28" s="16"/>
      <c r="L28" s="37">
        <f>B28-G28</f>
        <v>0</v>
      </c>
      <c r="M28" s="37">
        <f>C28-H28</f>
        <v>0</v>
      </c>
      <c r="N28" s="37">
        <f>D28-I28</f>
        <v>-240.16000000014901</v>
      </c>
      <c r="O28" s="37">
        <f>E28-J28</f>
        <v>-1372.5443081927951</v>
      </c>
      <c r="P28" s="11"/>
      <c r="Q28" s="53">
        <f>L28/G28</f>
        <v>0</v>
      </c>
      <c r="R28" s="53">
        <f>M28/H28</f>
        <v>0</v>
      </c>
      <c r="S28" s="53">
        <f>N28/I28</f>
        <v>-2.2623710605827944E-4</v>
      </c>
      <c r="T28" s="53">
        <f>O28/J28</f>
        <v>-1.2943106858848495E-3</v>
      </c>
    </row>
    <row r="29" spans="1:25" x14ac:dyDescent="0.2">
      <c r="A29" s="4"/>
      <c r="B29" s="52"/>
      <c r="C29" s="52"/>
      <c r="D29" s="52"/>
      <c r="E29" s="52"/>
      <c r="F29" s="7"/>
      <c r="G29" s="4"/>
      <c r="H29" s="4"/>
      <c r="I29" s="4"/>
      <c r="J29" s="4"/>
      <c r="K29" s="16"/>
      <c r="L29" s="4"/>
      <c r="M29" s="4"/>
      <c r="N29" s="4"/>
      <c r="O29" s="4"/>
      <c r="P29" s="7"/>
      <c r="Q29" s="15"/>
      <c r="R29" s="15"/>
      <c r="S29" s="15"/>
      <c r="T29" s="15"/>
    </row>
    <row r="30" spans="1:25" x14ac:dyDescent="0.2">
      <c r="A30" s="51" t="s">
        <v>23</v>
      </c>
      <c r="B30" s="50">
        <v>2062.1</v>
      </c>
      <c r="C30" s="50">
        <v>3696</v>
      </c>
      <c r="D30" s="50">
        <v>5176.2930000000006</v>
      </c>
      <c r="E30" s="50">
        <v>5665.272891079052</v>
      </c>
      <c r="F30" s="47"/>
      <c r="G30" s="50">
        <v>2062.1</v>
      </c>
      <c r="H30" s="50">
        <v>3696</v>
      </c>
      <c r="I30" s="50">
        <v>4982.527</v>
      </c>
      <c r="J30" s="50">
        <v>5480.0291502772852</v>
      </c>
      <c r="K30" s="49"/>
      <c r="L30" s="48">
        <f>B30-G30</f>
        <v>0</v>
      </c>
      <c r="M30" s="48">
        <f>C30-H30</f>
        <v>0</v>
      </c>
      <c r="N30" s="48">
        <f>D30-I30</f>
        <v>193.76600000000053</v>
      </c>
      <c r="O30" s="48">
        <f>E30-J30</f>
        <v>185.24374080176676</v>
      </c>
      <c r="P30" s="47"/>
      <c r="Q30" s="46">
        <f>L30/G30</f>
        <v>0</v>
      </c>
      <c r="R30" s="46">
        <f>M30/H30</f>
        <v>0</v>
      </c>
      <c r="S30" s="46">
        <f>N30/I30</f>
        <v>3.8889101855343791E-2</v>
      </c>
      <c r="T30" s="46">
        <f>O30/J30</f>
        <v>3.3803422522377197E-2</v>
      </c>
    </row>
    <row r="31" spans="1:25" x14ac:dyDescent="0.2">
      <c r="A31" s="26" t="s">
        <v>22</v>
      </c>
      <c r="B31" s="45"/>
      <c r="C31" s="45"/>
      <c r="D31" s="44">
        <v>644.51811462946227</v>
      </c>
      <c r="E31" s="44">
        <f>E30*12.5%</f>
        <v>708.1591113848815</v>
      </c>
      <c r="F31" s="11"/>
      <c r="G31" s="9"/>
      <c r="H31" s="9"/>
      <c r="I31" s="44">
        <f>I30*13%</f>
        <v>647.72851000000003</v>
      </c>
      <c r="J31" s="44">
        <f>J30*13%</f>
        <v>712.40378953604716</v>
      </c>
      <c r="K31" s="16"/>
      <c r="L31" s="37">
        <f>B31-G31</f>
        <v>0</v>
      </c>
      <c r="M31" s="37">
        <f>C31-H31</f>
        <v>0</v>
      </c>
      <c r="N31" s="37">
        <f>D31-I31</f>
        <v>-3.2103953705377535</v>
      </c>
      <c r="O31" s="37">
        <f>E31-J31</f>
        <v>-4.2446781511656582</v>
      </c>
      <c r="P31" s="11"/>
      <c r="Q31" s="43"/>
      <c r="R31" s="43"/>
      <c r="S31" s="43">
        <f>N31/I31</f>
        <v>-4.9563904027286887E-3</v>
      </c>
      <c r="T31" s="43">
        <f>O31/J31</f>
        <v>-5.9582475746374174E-3</v>
      </c>
    </row>
    <row r="32" spans="1:25" x14ac:dyDescent="0.2">
      <c r="A32" s="26" t="s">
        <v>21</v>
      </c>
      <c r="B32" s="45"/>
      <c r="C32" s="45"/>
      <c r="D32" s="44">
        <v>826.32712133538746</v>
      </c>
      <c r="E32" s="44">
        <f>E30*16%</f>
        <v>906.44366257264835</v>
      </c>
      <c r="F32" s="11"/>
      <c r="G32" s="9"/>
      <c r="H32" s="9"/>
      <c r="I32" s="44">
        <f>I30*12%</f>
        <v>597.90323999999998</v>
      </c>
      <c r="J32" s="44">
        <f>J30*12%</f>
        <v>657.60349803327415</v>
      </c>
      <c r="K32" s="16"/>
      <c r="L32" s="37">
        <f>B32-G32</f>
        <v>0</v>
      </c>
      <c r="M32" s="37">
        <f>C32-H32</f>
        <v>0</v>
      </c>
      <c r="N32" s="37">
        <f>D32-I32</f>
        <v>228.42388133538748</v>
      </c>
      <c r="O32" s="37">
        <f>E32-J32</f>
        <v>248.8401645393742</v>
      </c>
      <c r="P32" s="11"/>
      <c r="Q32" s="43"/>
      <c r="R32" s="43"/>
      <c r="S32" s="43">
        <f>N32/I32</f>
        <v>0.38204155129747663</v>
      </c>
      <c r="T32" s="43">
        <f>O32/J32</f>
        <v>0.3784045633631698</v>
      </c>
    </row>
    <row r="33" spans="1:29" x14ac:dyDescent="0.2">
      <c r="A33" s="42" t="s">
        <v>20</v>
      </c>
      <c r="B33" s="9"/>
      <c r="C33" s="9"/>
      <c r="D33" s="9"/>
      <c r="E33" s="9"/>
      <c r="F33" s="11"/>
      <c r="G33" s="9"/>
      <c r="H33" s="9"/>
      <c r="I33" s="9"/>
      <c r="J33" s="9"/>
      <c r="K33" s="16"/>
      <c r="L33" s="37"/>
      <c r="M33" s="37"/>
      <c r="N33" s="37"/>
      <c r="O33" s="37"/>
      <c r="P33" s="11"/>
      <c r="Q33" s="41"/>
      <c r="R33" s="41"/>
      <c r="S33" s="41"/>
      <c r="T33" s="41"/>
    </row>
    <row r="34" spans="1:29" x14ac:dyDescent="0.2">
      <c r="A34" s="42"/>
      <c r="B34" s="9"/>
      <c r="C34" s="9"/>
      <c r="D34" s="9"/>
      <c r="E34" s="9"/>
      <c r="F34" s="11"/>
      <c r="G34" s="9"/>
      <c r="H34" s="9"/>
      <c r="I34" s="9"/>
      <c r="J34" s="9"/>
      <c r="K34" s="16"/>
      <c r="L34" s="37"/>
      <c r="M34" s="37"/>
      <c r="N34" s="37"/>
      <c r="O34" s="37"/>
      <c r="P34" s="11"/>
      <c r="Q34" s="41"/>
      <c r="R34" s="41"/>
      <c r="S34" s="41"/>
      <c r="T34" s="41"/>
    </row>
    <row r="35" spans="1:29" x14ac:dyDescent="0.2">
      <c r="A35" s="40" t="s">
        <v>19</v>
      </c>
      <c r="B35" s="29"/>
      <c r="C35" s="29"/>
      <c r="D35" s="29"/>
      <c r="E35" s="29"/>
      <c r="F35" s="3"/>
      <c r="G35" s="29"/>
      <c r="H35" s="29"/>
      <c r="I35" s="29"/>
      <c r="J35" s="29"/>
      <c r="K35" s="16"/>
      <c r="L35" s="29"/>
      <c r="M35" s="29"/>
      <c r="N35" s="29"/>
      <c r="O35" s="29"/>
      <c r="P35" s="3"/>
      <c r="Q35" s="39"/>
      <c r="R35" s="39"/>
      <c r="S35" s="39"/>
      <c r="T35" s="39"/>
    </row>
    <row r="36" spans="1:29" x14ac:dyDescent="0.2">
      <c r="A36" s="4"/>
      <c r="B36" s="3"/>
      <c r="C36" s="3"/>
      <c r="D36" s="3"/>
      <c r="E36" s="3"/>
      <c r="F36" s="3"/>
      <c r="G36" s="3"/>
      <c r="H36" s="3"/>
      <c r="I36" s="3"/>
      <c r="J36" s="3"/>
      <c r="K36" s="16"/>
      <c r="L36" s="3"/>
      <c r="M36" s="3"/>
      <c r="N36" s="3"/>
      <c r="O36" s="3"/>
      <c r="P36" s="3"/>
      <c r="Q36" s="15"/>
      <c r="R36" s="15"/>
      <c r="S36" s="15"/>
      <c r="T36" s="15"/>
    </row>
    <row r="37" spans="1:29" x14ac:dyDescent="0.2">
      <c r="A37" s="4" t="s">
        <v>18</v>
      </c>
      <c r="B37" s="3">
        <v>11792.33</v>
      </c>
      <c r="C37" s="3">
        <v>13173.22</v>
      </c>
      <c r="D37" s="3">
        <v>14650.16</v>
      </c>
      <c r="E37" s="3">
        <v>15393.13</v>
      </c>
      <c r="F37" s="3"/>
      <c r="G37" s="3">
        <v>11792.33</v>
      </c>
      <c r="H37" s="3">
        <v>13175.86</v>
      </c>
      <c r="I37" s="3">
        <v>14756.9</v>
      </c>
      <c r="J37" s="3">
        <v>15452.87</v>
      </c>
      <c r="K37" s="16"/>
      <c r="L37" s="13">
        <f>B37-G37</f>
        <v>0</v>
      </c>
      <c r="M37" s="13">
        <f>C37-H37</f>
        <v>-2.6400000000012369</v>
      </c>
      <c r="N37" s="13">
        <f>D37-I37</f>
        <v>-106.73999999999978</v>
      </c>
      <c r="O37" s="13">
        <f>E37-J37</f>
        <v>-59.740000000001601</v>
      </c>
      <c r="P37" s="3"/>
      <c r="Q37" s="15">
        <f>L37/G37</f>
        <v>0</v>
      </c>
      <c r="R37" s="15">
        <f>M37/H37</f>
        <v>-2.003664276943772E-4</v>
      </c>
      <c r="S37" s="15">
        <f>N37/I37</f>
        <v>-7.2332264906585925E-3</v>
      </c>
      <c r="T37" s="15">
        <f>O37/J37</f>
        <v>-3.8659485260667823E-3</v>
      </c>
      <c r="AA37" s="38"/>
      <c r="AB37" s="38"/>
      <c r="AC37" s="38"/>
    </row>
    <row r="38" spans="1:29" x14ac:dyDescent="0.2">
      <c r="A38" s="4" t="s">
        <v>17</v>
      </c>
      <c r="B38" s="3">
        <v>132073.89000000001</v>
      </c>
      <c r="C38" s="3">
        <v>134440.32000000001</v>
      </c>
      <c r="D38" s="3">
        <v>144837.28</v>
      </c>
      <c r="E38" s="3">
        <v>146881.22</v>
      </c>
      <c r="F38" s="3"/>
      <c r="G38" s="3">
        <v>132073.89000000001</v>
      </c>
      <c r="H38" s="3">
        <v>134417.59</v>
      </c>
      <c r="I38" s="3">
        <v>144378.76</v>
      </c>
      <c r="J38" s="3">
        <v>146768.89000000001</v>
      </c>
      <c r="K38" s="16"/>
      <c r="L38" s="13">
        <f>B38-G38</f>
        <v>0</v>
      </c>
      <c r="M38" s="13">
        <f>C38-H38</f>
        <v>22.730000000010477</v>
      </c>
      <c r="N38" s="13">
        <f>D38-I38</f>
        <v>458.51999999998952</v>
      </c>
      <c r="O38" s="13">
        <f>E38-J38</f>
        <v>112.32999999998719</v>
      </c>
      <c r="P38" s="3"/>
      <c r="Q38" s="15">
        <f>L38/G38</f>
        <v>0</v>
      </c>
      <c r="R38" s="15">
        <f>M38/H38</f>
        <v>1.6909989235791594E-4</v>
      </c>
      <c r="S38" s="15">
        <f>N38/I38</f>
        <v>3.1758133952666549E-3</v>
      </c>
      <c r="T38" s="15">
        <f>O38/J38</f>
        <v>7.6535293003842427E-4</v>
      </c>
    </row>
    <row r="39" spans="1:29" x14ac:dyDescent="0.2">
      <c r="A39" s="4"/>
      <c r="B39" s="3"/>
      <c r="C39" s="3"/>
      <c r="D39" s="3"/>
      <c r="E39" s="3"/>
      <c r="F39" s="10"/>
      <c r="G39" s="3"/>
      <c r="H39" s="3"/>
      <c r="I39" s="3"/>
      <c r="J39" s="3"/>
      <c r="K39" s="16"/>
      <c r="L39" s="13"/>
      <c r="M39" s="13"/>
      <c r="N39" s="13"/>
      <c r="O39" s="13"/>
      <c r="P39" s="10"/>
      <c r="Q39" s="15"/>
      <c r="R39" s="15"/>
      <c r="S39" s="15"/>
      <c r="T39" s="15"/>
    </row>
    <row r="40" spans="1:29" x14ac:dyDescent="0.2">
      <c r="A40" s="17" t="s">
        <v>16</v>
      </c>
      <c r="B40" s="9">
        <f>B37+B38</f>
        <v>143866.22</v>
      </c>
      <c r="C40" s="9">
        <f>C37+C38</f>
        <v>147613.54</v>
      </c>
      <c r="D40" s="9">
        <f>D37+D38</f>
        <v>159487.44</v>
      </c>
      <c r="E40" s="9">
        <f>E37+E38</f>
        <v>162274.35</v>
      </c>
      <c r="F40" s="3"/>
      <c r="G40" s="9">
        <v>143866.22</v>
      </c>
      <c r="H40" s="9">
        <v>147593.45000000001</v>
      </c>
      <c r="I40" s="9">
        <v>159135.66</v>
      </c>
      <c r="J40" s="9">
        <v>162221.76000000001</v>
      </c>
      <c r="K40" s="16"/>
      <c r="L40" s="37">
        <f>B40-G40</f>
        <v>0</v>
      </c>
      <c r="M40" s="37">
        <f>C40-H40</f>
        <v>20.089999999996508</v>
      </c>
      <c r="N40" s="37">
        <f>D40-I40</f>
        <v>351.77999999999884</v>
      </c>
      <c r="O40" s="37">
        <f>E40-J40</f>
        <v>52.589999999996508</v>
      </c>
      <c r="P40" s="3"/>
      <c r="Q40" s="15">
        <f>L40/G40</f>
        <v>0</v>
      </c>
      <c r="R40" s="15">
        <f>M40/H40</f>
        <v>1.3611715154023777E-4</v>
      </c>
      <c r="S40" s="15">
        <f>N40/I40</f>
        <v>2.2105667579472685E-3</v>
      </c>
      <c r="T40" s="15">
        <f>O40/J40</f>
        <v>3.2418585521447004E-4</v>
      </c>
    </row>
    <row r="41" spans="1:29" x14ac:dyDescent="0.2">
      <c r="A41" s="36" t="s">
        <v>15</v>
      </c>
      <c r="B41" s="35">
        <f>B38/B26</f>
        <v>0.12493052726227116</v>
      </c>
      <c r="C41" s="35">
        <f>C38/C26</f>
        <v>0.12642605807384369</v>
      </c>
      <c r="D41" s="35">
        <f>D38/D26</f>
        <v>0.13658247825662964</v>
      </c>
      <c r="E41" s="35">
        <f>E38/E26</f>
        <v>0.13872741567478666</v>
      </c>
      <c r="F41" s="10"/>
      <c r="G41" s="34">
        <v>0.12493052726227116</v>
      </c>
      <c r="H41" s="34">
        <v>0.12640309556691975</v>
      </c>
      <c r="I41" s="34">
        <v>0.13628229795043723</v>
      </c>
      <c r="J41" s="34">
        <v>0.13869512850588647</v>
      </c>
      <c r="K41" s="16"/>
      <c r="L41" s="33">
        <f>B41-G41</f>
        <v>0</v>
      </c>
      <c r="M41" s="33">
        <f>C41-H41</f>
        <v>2.2962506923934756E-5</v>
      </c>
      <c r="N41" s="33">
        <f>D41-I41</f>
        <v>3.0018030619241576E-4</v>
      </c>
      <c r="O41" s="33">
        <f>E41-J41</f>
        <v>3.2287168900191343E-5</v>
      </c>
      <c r="P41" s="10"/>
      <c r="Q41" s="15"/>
      <c r="R41" s="15"/>
      <c r="S41" s="15"/>
      <c r="T41" s="15"/>
    </row>
    <row r="42" spans="1:29" x14ac:dyDescent="0.2">
      <c r="A42" s="4"/>
      <c r="B42" s="3"/>
      <c r="C42" s="3"/>
      <c r="D42" s="3"/>
      <c r="E42" s="3"/>
      <c r="F42" s="3"/>
      <c r="G42" s="3"/>
      <c r="H42" s="3"/>
      <c r="I42" s="3"/>
      <c r="J42" s="3"/>
      <c r="K42" s="16"/>
      <c r="L42" s="3"/>
      <c r="M42" s="3"/>
      <c r="N42" s="3"/>
      <c r="O42" s="3"/>
      <c r="P42" s="3"/>
      <c r="Q42" s="15"/>
      <c r="R42" s="15"/>
      <c r="S42" s="15"/>
      <c r="T42" s="15"/>
    </row>
    <row r="43" spans="1:29" s="20" customFormat="1" ht="11.25" x14ac:dyDescent="0.2">
      <c r="A43" s="22" t="s">
        <v>14</v>
      </c>
      <c r="B43" s="23">
        <f>B40</f>
        <v>143866.22</v>
      </c>
      <c r="C43" s="23">
        <f>C40</f>
        <v>147613.54</v>
      </c>
      <c r="D43" s="23">
        <f>D40</f>
        <v>159487.44</v>
      </c>
      <c r="E43" s="23">
        <f>E40</f>
        <v>162274.35</v>
      </c>
      <c r="F43" s="22"/>
      <c r="G43" s="23">
        <v>143866.22</v>
      </c>
      <c r="H43" s="23">
        <v>147593.45000000001</v>
      </c>
      <c r="I43" s="23">
        <v>159135.66</v>
      </c>
      <c r="J43" s="23">
        <v>162221.76000000001</v>
      </c>
      <c r="K43" s="24"/>
      <c r="L43" s="23">
        <f>B43-G43</f>
        <v>0</v>
      </c>
      <c r="M43" s="23">
        <f>C43-H43</f>
        <v>20.089999999996508</v>
      </c>
      <c r="N43" s="23">
        <f>D43-I43</f>
        <v>351.77999999999884</v>
      </c>
      <c r="O43" s="23">
        <f>E43-J43</f>
        <v>52.589999999996508</v>
      </c>
      <c r="P43" s="22"/>
      <c r="Q43" s="21">
        <f>L43/G43</f>
        <v>0</v>
      </c>
      <c r="R43" s="21">
        <f>M43/H43</f>
        <v>1.3611715154023777E-4</v>
      </c>
      <c r="S43" s="21">
        <f>N43/I43</f>
        <v>2.2105667579472685E-3</v>
      </c>
      <c r="T43" s="21">
        <f>O43/J43</f>
        <v>3.2418585521447004E-4</v>
      </c>
    </row>
    <row r="44" spans="1:29" x14ac:dyDescent="0.2">
      <c r="A44" s="32"/>
      <c r="B44" s="9"/>
      <c r="C44" s="9"/>
      <c r="D44" s="9"/>
      <c r="E44" s="9"/>
      <c r="F44" s="9"/>
      <c r="G44" s="9"/>
      <c r="H44" s="9"/>
      <c r="I44" s="9"/>
      <c r="J44" s="9"/>
      <c r="K44" s="16"/>
      <c r="L44" s="9"/>
      <c r="M44" s="9"/>
      <c r="N44" s="9"/>
      <c r="O44" s="9"/>
      <c r="P44" s="9"/>
      <c r="Q44" s="9"/>
      <c r="R44" s="9"/>
      <c r="S44" s="9"/>
      <c r="T44" s="9"/>
    </row>
    <row r="45" spans="1:29" x14ac:dyDescent="0.2">
      <c r="A45" s="17" t="s">
        <v>13</v>
      </c>
      <c r="B45" s="3"/>
      <c r="C45" s="3"/>
      <c r="D45" s="3"/>
      <c r="E45" s="3"/>
      <c r="F45" s="3"/>
      <c r="G45" s="3"/>
      <c r="H45" s="3"/>
      <c r="I45" s="29"/>
      <c r="J45" s="29"/>
      <c r="K45" s="16"/>
      <c r="L45" s="3"/>
      <c r="M45" s="3"/>
      <c r="N45" s="3"/>
      <c r="O45" s="3"/>
      <c r="P45" s="3"/>
      <c r="Q45" s="3"/>
      <c r="R45" s="3"/>
      <c r="S45" s="3"/>
      <c r="T45" s="3"/>
    </row>
    <row r="46" spans="1:29" ht="6" customHeight="1" x14ac:dyDescent="0.2">
      <c r="A46" s="31"/>
      <c r="B46" s="8"/>
      <c r="C46" s="8"/>
      <c r="D46" s="8"/>
      <c r="E46" s="8"/>
      <c r="F46" s="3"/>
      <c r="G46" s="8"/>
      <c r="H46" s="8"/>
      <c r="I46" s="3"/>
      <c r="J46" s="3"/>
      <c r="K46" s="16"/>
      <c r="L46" s="8"/>
      <c r="M46" s="8"/>
      <c r="N46" s="8"/>
      <c r="O46" s="8"/>
      <c r="P46" s="8"/>
      <c r="Q46" s="8"/>
      <c r="R46" s="8"/>
      <c r="S46" s="8"/>
      <c r="T46" s="8"/>
    </row>
    <row r="47" spans="1:29" x14ac:dyDescent="0.2">
      <c r="A47" s="4" t="s">
        <v>12</v>
      </c>
      <c r="B47" s="13">
        <v>22531.67</v>
      </c>
      <c r="C47" s="13">
        <v>15509.3</v>
      </c>
      <c r="D47" s="13">
        <v>14393.82</v>
      </c>
      <c r="E47" s="13">
        <v>18203.330000000002</v>
      </c>
      <c r="F47" s="7"/>
      <c r="G47" s="3">
        <v>22531.67</v>
      </c>
      <c r="H47" s="3">
        <v>15509.3</v>
      </c>
      <c r="I47" s="3">
        <v>14539.23</v>
      </c>
      <c r="J47" s="3">
        <v>15467</v>
      </c>
      <c r="K47" s="16"/>
      <c r="L47" s="13">
        <f>B47-G47</f>
        <v>0</v>
      </c>
      <c r="M47" s="13">
        <f>C47-H47</f>
        <v>0</v>
      </c>
      <c r="N47" s="13">
        <f>D47-I47</f>
        <v>-145.40999999999985</v>
      </c>
      <c r="O47" s="13">
        <f>E47-J47</f>
        <v>2736.3300000000017</v>
      </c>
      <c r="P47" s="7"/>
      <c r="Q47" s="30">
        <f>L47/G47</f>
        <v>0</v>
      </c>
      <c r="R47" s="30">
        <f>M47/H47</f>
        <v>0</v>
      </c>
      <c r="S47" s="30">
        <f>N47/I47</f>
        <v>-1.0001217395969379E-2</v>
      </c>
      <c r="T47" s="30">
        <f>O47/J47</f>
        <v>0.17691407512769133</v>
      </c>
    </row>
    <row r="48" spans="1:29" x14ac:dyDescent="0.2">
      <c r="A48" s="6" t="s">
        <v>11</v>
      </c>
      <c r="B48" s="28">
        <v>130198.59</v>
      </c>
      <c r="C48" s="28">
        <v>142629.99</v>
      </c>
      <c r="D48" s="28">
        <v>151809.57</v>
      </c>
      <c r="E48" s="28">
        <v>156589.98000000001</v>
      </c>
      <c r="F48" s="4"/>
      <c r="G48" s="29">
        <v>130198.59</v>
      </c>
      <c r="H48" s="29">
        <v>142641.56</v>
      </c>
      <c r="I48" s="29">
        <v>151651.89000000001</v>
      </c>
      <c r="J48" s="29">
        <v>156004.42000000001</v>
      </c>
      <c r="K48" s="16"/>
      <c r="L48" s="28">
        <f>B48-G48</f>
        <v>0</v>
      </c>
      <c r="M48" s="28">
        <f>C48-H48</f>
        <v>-11.570000000006985</v>
      </c>
      <c r="N48" s="28">
        <f>D48-I48</f>
        <v>157.67999999999302</v>
      </c>
      <c r="O48" s="28">
        <f>E48-J48</f>
        <v>585.55999999999767</v>
      </c>
      <c r="P48" s="6"/>
      <c r="Q48" s="27">
        <f>L48/G48</f>
        <v>0</v>
      </c>
      <c r="R48" s="27">
        <f>M48/H48</f>
        <v>-8.1112405108349798E-5</v>
      </c>
      <c r="S48" s="27">
        <f>N48/I48</f>
        <v>1.0397496529716379E-3</v>
      </c>
      <c r="T48" s="27">
        <f>O48/J48</f>
        <v>3.7534833948935399E-3</v>
      </c>
    </row>
    <row r="49" spans="1:20" x14ac:dyDescent="0.2">
      <c r="A49" s="26" t="s">
        <v>10</v>
      </c>
      <c r="B49" s="25">
        <v>85389.777777777781</v>
      </c>
      <c r="C49" s="25">
        <v>92465.777777777781</v>
      </c>
      <c r="D49" s="25">
        <v>96305.113179811931</v>
      </c>
      <c r="E49" s="25">
        <v>97068.632906664236</v>
      </c>
      <c r="F49" s="4"/>
      <c r="G49" s="3">
        <v>85389.777777777781</v>
      </c>
      <c r="H49" s="3">
        <v>92477.348002626095</v>
      </c>
      <c r="I49" s="3">
        <v>96170.674887087662</v>
      </c>
      <c r="J49" s="3">
        <v>98101.186247788093</v>
      </c>
      <c r="K49" s="16"/>
      <c r="L49" s="13">
        <f>B49-G49</f>
        <v>0</v>
      </c>
      <c r="M49" s="13">
        <f>C49-H49</f>
        <v>-11.570224848313956</v>
      </c>
      <c r="N49" s="13">
        <f>D49-I49</f>
        <v>134.43829272426956</v>
      </c>
      <c r="O49" s="13">
        <f>E49-J49</f>
        <v>-1032.5533411238575</v>
      </c>
      <c r="P49" s="4"/>
      <c r="Q49" s="15">
        <f>L49/G49</f>
        <v>0</v>
      </c>
      <c r="R49" s="15">
        <f>M49/H49</f>
        <v>-1.2511415063487109E-4</v>
      </c>
      <c r="S49" s="15">
        <f>N49/I49</f>
        <v>1.3979135831386361E-3</v>
      </c>
      <c r="T49" s="15">
        <f>O49/J49</f>
        <v>-1.0525390982692003E-2</v>
      </c>
    </row>
    <row r="50" spans="1:20" x14ac:dyDescent="0.2">
      <c r="A50" s="26" t="s">
        <v>9</v>
      </c>
      <c r="B50" s="25">
        <v>44808.81555555555</v>
      </c>
      <c r="C50" s="25">
        <v>50164.212444383804</v>
      </c>
      <c r="D50" s="25">
        <v>55504.455173789334</v>
      </c>
      <c r="E50" s="25">
        <v>59521.346682093921</v>
      </c>
      <c r="F50" s="4"/>
      <c r="G50" s="3">
        <v>44808.81555555555</v>
      </c>
      <c r="H50" s="3">
        <v>50164.212444383804</v>
      </c>
      <c r="I50" s="3">
        <v>55481.215663965995</v>
      </c>
      <c r="J50" s="3">
        <v>57903.234416528379</v>
      </c>
      <c r="K50" s="16"/>
      <c r="L50" s="13">
        <f>B50-G50</f>
        <v>0</v>
      </c>
      <c r="M50" s="13">
        <f>C50-H50</f>
        <v>0</v>
      </c>
      <c r="N50" s="13">
        <f>D50-I50</f>
        <v>23.239509823339176</v>
      </c>
      <c r="O50" s="13">
        <f>E50-J50</f>
        <v>1618.1122655655417</v>
      </c>
      <c r="P50" s="4"/>
      <c r="Q50" s="15">
        <f>L50/G50</f>
        <v>0</v>
      </c>
      <c r="R50" s="15">
        <f>M50/H50</f>
        <v>0</v>
      </c>
      <c r="S50" s="15">
        <f>N50/I50</f>
        <v>4.1887167657057666E-4</v>
      </c>
      <c r="T50" s="15">
        <f>O50/J50</f>
        <v>2.794511018029857E-2</v>
      </c>
    </row>
    <row r="51" spans="1:20" s="20" customFormat="1" ht="11.25" x14ac:dyDescent="0.2">
      <c r="A51" s="22" t="s">
        <v>8</v>
      </c>
      <c r="B51" s="23">
        <f>SUM(B48:B48)</f>
        <v>130198.59</v>
      </c>
      <c r="C51" s="23">
        <f>SUM(C48:C48)</f>
        <v>142629.99</v>
      </c>
      <c r="D51" s="23">
        <f>SUM(D48:D48)</f>
        <v>151809.57</v>
      </c>
      <c r="E51" s="23">
        <f>SUM(E48:E48)</f>
        <v>156589.98000000001</v>
      </c>
      <c r="F51" s="22"/>
      <c r="G51" s="23">
        <v>130198.59</v>
      </c>
      <c r="H51" s="23">
        <v>142641.56</v>
      </c>
      <c r="I51" s="23">
        <v>151651.89000000001</v>
      </c>
      <c r="J51" s="23">
        <v>156004.42000000001</v>
      </c>
      <c r="K51" s="24"/>
      <c r="L51" s="23">
        <f>B51-G51</f>
        <v>0</v>
      </c>
      <c r="M51" s="23">
        <f>C51-H51</f>
        <v>-11.570000000006985</v>
      </c>
      <c r="N51" s="23">
        <f>D51-I51</f>
        <v>157.67999999999302</v>
      </c>
      <c r="O51" s="23">
        <f>E51-J51</f>
        <v>585.55999999999767</v>
      </c>
      <c r="P51" s="22"/>
      <c r="Q51" s="21">
        <f>L51/G51</f>
        <v>0</v>
      </c>
      <c r="R51" s="21">
        <f>M51/H51</f>
        <v>-8.1112405108349798E-5</v>
      </c>
      <c r="S51" s="21">
        <f>N51/I51</f>
        <v>1.0397496529716379E-3</v>
      </c>
      <c r="T51" s="21">
        <f>O51/J51</f>
        <v>3.7534833948935399E-3</v>
      </c>
    </row>
    <row r="52" spans="1:20" x14ac:dyDescent="0.2">
      <c r="A52" s="4"/>
      <c r="B52" s="4"/>
      <c r="C52" s="4"/>
      <c r="D52" s="4"/>
      <c r="E52" s="4"/>
      <c r="F52" s="4"/>
      <c r="G52" s="4"/>
      <c r="H52" s="4"/>
      <c r="I52" s="4"/>
      <c r="J52" s="4"/>
      <c r="K52" s="16"/>
      <c r="L52" s="4"/>
      <c r="M52" s="4"/>
      <c r="N52" s="4"/>
      <c r="O52" s="4"/>
      <c r="P52" s="4"/>
      <c r="Q52" s="15"/>
      <c r="R52" s="15"/>
      <c r="S52" s="15"/>
      <c r="T52" s="15"/>
    </row>
    <row r="53" spans="1:20" x14ac:dyDescent="0.2">
      <c r="A53" s="17" t="s">
        <v>7</v>
      </c>
      <c r="B53" s="3">
        <v>474058</v>
      </c>
      <c r="C53" s="3">
        <v>478117</v>
      </c>
      <c r="D53" s="3">
        <v>473563</v>
      </c>
      <c r="E53" s="3">
        <v>469767.89</v>
      </c>
      <c r="F53" s="3"/>
      <c r="G53" s="3">
        <v>474058</v>
      </c>
      <c r="H53" s="3">
        <v>478117</v>
      </c>
      <c r="I53" s="3">
        <v>473619</v>
      </c>
      <c r="J53" s="3">
        <v>471036.19</v>
      </c>
      <c r="K53" s="16"/>
      <c r="L53" s="13">
        <f>B53-G53</f>
        <v>0</v>
      </c>
      <c r="M53" s="13">
        <f>C53-H53</f>
        <v>0</v>
      </c>
      <c r="N53" s="13">
        <f>D53-I53</f>
        <v>-56</v>
      </c>
      <c r="O53" s="13">
        <f>E53-J53</f>
        <v>-1268.2999999999884</v>
      </c>
      <c r="P53" s="9"/>
      <c r="Q53" s="15">
        <f>L53/G53</f>
        <v>0</v>
      </c>
      <c r="R53" s="15">
        <f>M53/H53</f>
        <v>0</v>
      </c>
      <c r="S53" s="15">
        <f>N53/I53</f>
        <v>-1.1823849972235066E-4</v>
      </c>
      <c r="T53" s="15">
        <f>O53/J53</f>
        <v>-2.6925744283045182E-3</v>
      </c>
    </row>
    <row r="54" spans="1:20" x14ac:dyDescent="0.2">
      <c r="A54" s="17" t="s">
        <v>6</v>
      </c>
      <c r="B54" s="3">
        <v>587528.79</v>
      </c>
      <c r="C54" s="3">
        <v>587073.48</v>
      </c>
      <c r="D54" s="3">
        <v>587738</v>
      </c>
      <c r="E54" s="3">
        <v>589303.80000000005</v>
      </c>
      <c r="F54" s="3"/>
      <c r="G54" s="3">
        <v>587528.79</v>
      </c>
      <c r="H54" s="3">
        <v>587073.48</v>
      </c>
      <c r="I54" s="3">
        <v>587922.16</v>
      </c>
      <c r="J54" s="3">
        <v>589408.05000000005</v>
      </c>
      <c r="K54" s="16"/>
      <c r="L54" s="13">
        <f>B54-G54</f>
        <v>0</v>
      </c>
      <c r="M54" s="13">
        <f>C54-H54</f>
        <v>0</v>
      </c>
      <c r="N54" s="13">
        <f>D54-I54</f>
        <v>-184.1600000000326</v>
      </c>
      <c r="O54" s="13">
        <f>E54-J54</f>
        <v>-104.25</v>
      </c>
      <c r="P54" s="9"/>
      <c r="Q54" s="15">
        <f>L54/G54</f>
        <v>0</v>
      </c>
      <c r="R54" s="15">
        <f>M54/H54</f>
        <v>0</v>
      </c>
      <c r="S54" s="15">
        <f>N54/I54</f>
        <v>-3.132387457551057E-4</v>
      </c>
      <c r="T54" s="15">
        <f>O54/J54</f>
        <v>-1.7687237220462122E-4</v>
      </c>
    </row>
    <row r="55" spans="1:20" x14ac:dyDescent="0.2">
      <c r="A55" s="17"/>
      <c r="B55" s="19"/>
      <c r="C55" s="19"/>
      <c r="D55" s="19"/>
      <c r="E55" s="19"/>
      <c r="F55" s="3"/>
      <c r="G55" s="3"/>
      <c r="H55" s="3"/>
      <c r="I55" s="3"/>
      <c r="J55" s="3"/>
      <c r="K55" s="16"/>
      <c r="L55" s="13"/>
      <c r="M55" s="13"/>
      <c r="N55" s="13"/>
      <c r="O55" s="13"/>
      <c r="P55" s="9"/>
      <c r="Q55" s="18"/>
      <c r="R55" s="18"/>
      <c r="S55" s="18"/>
      <c r="T55" s="18"/>
    </row>
    <row r="56" spans="1:20" x14ac:dyDescent="0.2">
      <c r="A56" s="17" t="s">
        <v>5</v>
      </c>
      <c r="B56" s="3">
        <f>ROUND(SUM(B8:B20),2)</f>
        <v>1030181.7</v>
      </c>
      <c r="C56" s="3">
        <f>ROUND(SUM(C8:C20),2)</f>
        <v>1035189.78</v>
      </c>
      <c r="D56" s="3">
        <f>ROUND(SUM(D8:D20),2)</f>
        <v>1027838.81</v>
      </c>
      <c r="E56" s="3">
        <f>ROUND(SUM(E8:E20),2)</f>
        <v>1023812.67</v>
      </c>
      <c r="F56" s="3"/>
      <c r="G56" s="3">
        <v>1030181.7</v>
      </c>
      <c r="H56" s="3">
        <v>1035190.08</v>
      </c>
      <c r="I56" s="3">
        <v>1027596.6</v>
      </c>
      <c r="J56" s="3">
        <v>1024713.41</v>
      </c>
      <c r="K56" s="16"/>
      <c r="L56" s="13">
        <f>B56-G56</f>
        <v>0</v>
      </c>
      <c r="M56" s="13">
        <f>C56-H56</f>
        <v>-0.29999999993015081</v>
      </c>
      <c r="N56" s="13">
        <f>D56-I56</f>
        <v>242.21000000007916</v>
      </c>
      <c r="O56" s="13">
        <f>E56-J56</f>
        <v>-900.73999999999069</v>
      </c>
      <c r="P56" s="9"/>
      <c r="Q56" s="15">
        <f>L56/G56</f>
        <v>0</v>
      </c>
      <c r="R56" s="15">
        <f>M56/H56</f>
        <v>-2.8980184965658754E-7</v>
      </c>
      <c r="S56" s="15">
        <f>N56/I56</f>
        <v>2.3570533417498576E-4</v>
      </c>
      <c r="T56" s="15">
        <f>O56/J56</f>
        <v>-8.7901650472202821E-4</v>
      </c>
    </row>
    <row r="57" spans="1:20" x14ac:dyDescent="0.2">
      <c r="A57" s="17" t="s">
        <v>4</v>
      </c>
      <c r="B57" s="3">
        <f>ROUND(SUM(B10:B15),2)</f>
        <v>480645.9</v>
      </c>
      <c r="C57" s="3">
        <f>ROUND(SUM(C10:C15),2)</f>
        <v>478187.62</v>
      </c>
      <c r="D57" s="3">
        <f>ROUND(SUM(D10:D15),2)</f>
        <v>482252.12</v>
      </c>
      <c r="E57" s="3">
        <f>ROUND(SUM(E10:E15),2)</f>
        <v>483195.92</v>
      </c>
      <c r="F57" s="3"/>
      <c r="G57" s="3">
        <v>480645.9</v>
      </c>
      <c r="H57" s="3">
        <v>478187.62</v>
      </c>
      <c r="I57" s="3">
        <v>482393.21</v>
      </c>
      <c r="J57" s="3">
        <v>483352.85</v>
      </c>
      <c r="K57" s="16"/>
      <c r="L57" s="13">
        <f>B57-G57</f>
        <v>0</v>
      </c>
      <c r="M57" s="13">
        <f>C57-H57</f>
        <v>0</v>
      </c>
      <c r="N57" s="13">
        <f>D57-I57</f>
        <v>-141.09000000002561</v>
      </c>
      <c r="O57" s="13">
        <f>E57-J57</f>
        <v>-156.92999999999302</v>
      </c>
      <c r="P57" s="9"/>
      <c r="Q57" s="15">
        <f>L57/G57</f>
        <v>0</v>
      </c>
      <c r="R57" s="15">
        <f>M57/H57</f>
        <v>0</v>
      </c>
      <c r="S57" s="15">
        <f>N57/I57</f>
        <v>-2.9247924115686786E-4</v>
      </c>
      <c r="T57" s="15">
        <f>O57/J57</f>
        <v>-3.2466964868417146E-4</v>
      </c>
    </row>
    <row r="58" spans="1:20" x14ac:dyDescent="0.2">
      <c r="A58" s="17" t="s">
        <v>3</v>
      </c>
      <c r="B58" s="3">
        <f>ROUND(SUM(B11:B16),2)</f>
        <v>486973.58</v>
      </c>
      <c r="C58" s="3">
        <f>ROUND(SUM(C11:C16),2)</f>
        <v>485040.98</v>
      </c>
      <c r="D58" s="3">
        <f>ROUND(SUM(D11:D16),2)</f>
        <v>482294.61</v>
      </c>
      <c r="E58" s="3">
        <f>ROUND(SUM(E11:E16),2)</f>
        <v>486363.01</v>
      </c>
      <c r="F58" s="3"/>
      <c r="G58" s="3">
        <v>486973.58</v>
      </c>
      <c r="H58" s="3">
        <v>485040.98</v>
      </c>
      <c r="I58" s="3">
        <v>482294.8</v>
      </c>
      <c r="J58" s="3">
        <v>486370.73</v>
      </c>
      <c r="K58" s="16"/>
      <c r="L58" s="13">
        <f>B58-G58</f>
        <v>0</v>
      </c>
      <c r="M58" s="13">
        <f>C58-H58</f>
        <v>0</v>
      </c>
      <c r="N58" s="13">
        <f>D58-I58</f>
        <v>-0.19000000000232831</v>
      </c>
      <c r="O58" s="13">
        <f>E58-J58</f>
        <v>-7.7199999999720603</v>
      </c>
      <c r="P58" s="9"/>
      <c r="Q58" s="15">
        <f>L58/G58</f>
        <v>0</v>
      </c>
      <c r="R58" s="15">
        <f>M58/H58</f>
        <v>0</v>
      </c>
      <c r="S58" s="15">
        <f>N58/I58</f>
        <v>-3.9394992440791052E-7</v>
      </c>
      <c r="T58" s="15">
        <f>O58/J58</f>
        <v>-1.5872665692633395E-5</v>
      </c>
    </row>
    <row r="59" spans="1:20" x14ac:dyDescent="0.2">
      <c r="A59" s="17" t="s">
        <v>2</v>
      </c>
      <c r="B59" s="3">
        <f>ROUND(SUM(B8:B14),2)</f>
        <v>551346.94999999995</v>
      </c>
      <c r="C59" s="3">
        <f>ROUND(SUM(C8:C14),2)</f>
        <v>556664.72</v>
      </c>
      <c r="D59" s="3">
        <f>ROUND(SUM(D8:D14),2)</f>
        <v>550564.4</v>
      </c>
      <c r="E59" s="3">
        <f>ROUND(SUM(E8:E14),2)</f>
        <v>548029.9</v>
      </c>
      <c r="F59" s="3"/>
      <c r="G59" s="3">
        <v>551346.94999999995</v>
      </c>
      <c r="H59" s="3">
        <v>556665.02</v>
      </c>
      <c r="I59" s="3">
        <v>550570.65</v>
      </c>
      <c r="J59" s="3">
        <v>549253.74</v>
      </c>
      <c r="K59" s="16"/>
      <c r="L59" s="13">
        <f>B59-G59</f>
        <v>0</v>
      </c>
      <c r="M59" s="13">
        <f>C59-H59</f>
        <v>-0.30000000004656613</v>
      </c>
      <c r="N59" s="13">
        <f>D59-I59</f>
        <v>-6.25</v>
      </c>
      <c r="O59" s="13">
        <f>E59-J59</f>
        <v>-1223.8399999999674</v>
      </c>
      <c r="P59" s="9"/>
      <c r="Q59" s="15">
        <f>L59/G59</f>
        <v>0</v>
      </c>
      <c r="R59" s="15">
        <f>M59/H59</f>
        <v>-5.3892374995390606E-7</v>
      </c>
      <c r="S59" s="15">
        <f>N59/I59</f>
        <v>-1.1351858294662092E-5</v>
      </c>
      <c r="T59" s="15">
        <f>O59/J59</f>
        <v>-2.2281869214035165E-3</v>
      </c>
    </row>
    <row r="60" spans="1:20" x14ac:dyDescent="0.2">
      <c r="A60" s="17" t="s">
        <v>1</v>
      </c>
      <c r="B60" s="3">
        <f>ROUND(SUM(B15:B16),2)</f>
        <v>167819.39</v>
      </c>
      <c r="C60" s="3">
        <f>ROUND(SUM(C15:C16),2)</f>
        <v>164212.43</v>
      </c>
      <c r="D60" s="3">
        <f>ROUND(SUM(D15:D16),2)</f>
        <v>162199.37</v>
      </c>
      <c r="E60" s="3">
        <f>ROUND(SUM(E15:E16),2)</f>
        <v>162189.71</v>
      </c>
      <c r="F60" s="3"/>
      <c r="G60" s="3">
        <v>167819.39</v>
      </c>
      <c r="H60" s="3">
        <v>164212.43</v>
      </c>
      <c r="I60" s="3">
        <v>162117.6</v>
      </c>
      <c r="J60" s="3">
        <v>162124.75</v>
      </c>
      <c r="K60" s="16"/>
      <c r="L60" s="13">
        <f>B60-G60</f>
        <v>0</v>
      </c>
      <c r="M60" s="13">
        <f>C60-H60</f>
        <v>0</v>
      </c>
      <c r="N60" s="13">
        <f>D60-I60</f>
        <v>81.769999999989523</v>
      </c>
      <c r="O60" s="13">
        <f>E60-J60</f>
        <v>64.959999999991851</v>
      </c>
      <c r="P60" s="9"/>
      <c r="Q60" s="15">
        <f>L60/G60</f>
        <v>0</v>
      </c>
      <c r="R60" s="15">
        <f>M60/H60</f>
        <v>0</v>
      </c>
      <c r="S60" s="15">
        <f>N60/I60</f>
        <v>5.0438693886406853E-4</v>
      </c>
      <c r="T60" s="15">
        <f>O60/J60</f>
        <v>4.0067910667551903E-4</v>
      </c>
    </row>
    <row r="61" spans="1:20" x14ac:dyDescent="0.2">
      <c r="A61" s="17" t="s">
        <v>0</v>
      </c>
      <c r="B61" s="3">
        <f>ROUND(SUM(B17:B20),2)</f>
        <v>311015.36</v>
      </c>
      <c r="C61" s="3">
        <f>ROUND(SUM(C17:C20),2)</f>
        <v>314312.63</v>
      </c>
      <c r="D61" s="3">
        <f>ROUND(SUM(D17:D20),2)</f>
        <v>315075.03999999998</v>
      </c>
      <c r="E61" s="3">
        <f>ROUND(SUM(E17:E20),2)</f>
        <v>313593.06</v>
      </c>
      <c r="F61" s="3"/>
      <c r="G61" s="3">
        <v>311015.36</v>
      </c>
      <c r="H61" s="3">
        <v>314312.63</v>
      </c>
      <c r="I61" s="3">
        <v>314908.34999999998</v>
      </c>
      <c r="J61" s="3">
        <v>313334.92</v>
      </c>
      <c r="K61" s="16"/>
      <c r="L61" s="13">
        <f>B61-G61</f>
        <v>0</v>
      </c>
      <c r="M61" s="13">
        <f>C61-H61</f>
        <v>0</v>
      </c>
      <c r="N61" s="13">
        <f>D61-I61</f>
        <v>166.69000000000233</v>
      </c>
      <c r="O61" s="13">
        <f>E61-J61</f>
        <v>258.14000000001397</v>
      </c>
      <c r="P61" s="9"/>
      <c r="Q61" s="15">
        <f>L61/G61</f>
        <v>0</v>
      </c>
      <c r="R61" s="15">
        <f>M61/H61</f>
        <v>0</v>
      </c>
      <c r="S61" s="15">
        <f>N61/I61</f>
        <v>5.2932861259475132E-4</v>
      </c>
      <c r="T61" s="15">
        <f>O61/J61</f>
        <v>8.2384689200939998E-4</v>
      </c>
    </row>
    <row r="62" spans="1:20" x14ac:dyDescent="0.2">
      <c r="K62" s="14"/>
    </row>
    <row r="63" spans="1:20" x14ac:dyDescent="0.2">
      <c r="K63" s="7"/>
    </row>
    <row r="64" spans="1:20" x14ac:dyDescent="0.2">
      <c r="K64" s="7"/>
    </row>
    <row r="65" spans="2:11" s="1" customFormat="1" x14ac:dyDescent="0.2">
      <c r="B65" s="2"/>
      <c r="C65" s="2"/>
      <c r="D65" s="2"/>
      <c r="E65" s="2"/>
      <c r="F65" s="2"/>
      <c r="K65" s="7"/>
    </row>
    <row r="66" spans="2:11" s="1" customFormat="1" x14ac:dyDescent="0.2">
      <c r="B66" s="2"/>
      <c r="C66" s="2"/>
      <c r="D66" s="2"/>
      <c r="E66" s="2"/>
      <c r="F66" s="2"/>
      <c r="K66" s="7"/>
    </row>
    <row r="67" spans="2:11" s="1" customFormat="1" x14ac:dyDescent="0.2">
      <c r="B67" s="2"/>
      <c r="C67" s="2"/>
      <c r="D67" s="2"/>
      <c r="E67" s="2"/>
      <c r="F67" s="2"/>
      <c r="K67" s="7"/>
    </row>
    <row r="68" spans="2:11" s="1" customFormat="1" x14ac:dyDescent="0.2">
      <c r="B68" s="2"/>
      <c r="C68" s="2"/>
      <c r="D68" s="2"/>
      <c r="E68" s="2"/>
      <c r="F68" s="2"/>
      <c r="K68" s="7"/>
    </row>
    <row r="69" spans="2:11" s="1" customFormat="1" x14ac:dyDescent="0.2">
      <c r="B69" s="2"/>
      <c r="C69" s="2"/>
      <c r="D69" s="2"/>
      <c r="E69" s="2"/>
      <c r="F69" s="2"/>
      <c r="K69" s="7"/>
    </row>
    <row r="70" spans="2:11" s="1" customFormat="1" x14ac:dyDescent="0.2">
      <c r="B70" s="2"/>
      <c r="C70" s="2"/>
      <c r="D70" s="2"/>
      <c r="E70" s="2"/>
      <c r="F70" s="2"/>
      <c r="K70" s="7"/>
    </row>
    <row r="71" spans="2:11" s="1" customFormat="1" x14ac:dyDescent="0.2">
      <c r="B71" s="2"/>
      <c r="C71" s="2"/>
      <c r="D71" s="2"/>
      <c r="E71" s="2"/>
      <c r="F71" s="2"/>
      <c r="K71" s="7"/>
    </row>
    <row r="72" spans="2:11" s="1" customFormat="1" x14ac:dyDescent="0.2">
      <c r="B72" s="2"/>
      <c r="C72" s="2"/>
      <c r="D72" s="2"/>
      <c r="E72" s="2"/>
      <c r="F72" s="2"/>
      <c r="K72" s="7"/>
    </row>
    <row r="73" spans="2:11" s="1" customFormat="1" x14ac:dyDescent="0.2">
      <c r="B73" s="2"/>
      <c r="C73" s="2"/>
      <c r="D73" s="2"/>
      <c r="E73" s="2"/>
      <c r="F73" s="2"/>
      <c r="K73" s="7"/>
    </row>
    <row r="74" spans="2:11" s="1" customFormat="1" x14ac:dyDescent="0.2">
      <c r="B74" s="2"/>
      <c r="C74" s="2"/>
      <c r="D74" s="2"/>
      <c r="E74" s="2"/>
      <c r="F74" s="2"/>
      <c r="K74" s="7"/>
    </row>
    <row r="75" spans="2:11" s="1" customFormat="1" x14ac:dyDescent="0.2">
      <c r="B75" s="2"/>
      <c r="C75" s="2"/>
      <c r="D75" s="2"/>
      <c r="E75" s="2"/>
      <c r="F75" s="2"/>
      <c r="K75" s="7"/>
    </row>
    <row r="76" spans="2:11" s="1" customFormat="1" x14ac:dyDescent="0.2">
      <c r="B76" s="2"/>
      <c r="C76" s="2"/>
      <c r="D76" s="2"/>
      <c r="E76" s="2"/>
      <c r="F76" s="2"/>
      <c r="K76" s="7"/>
    </row>
    <row r="77" spans="2:11" s="1" customFormat="1" x14ac:dyDescent="0.2">
      <c r="B77" s="2"/>
      <c r="C77" s="2"/>
      <c r="D77" s="2"/>
      <c r="E77" s="2"/>
      <c r="F77" s="2"/>
      <c r="K77" s="9"/>
    </row>
    <row r="78" spans="2:11" s="1" customFormat="1" x14ac:dyDescent="0.2">
      <c r="B78" s="2"/>
      <c r="C78" s="2"/>
      <c r="D78" s="2"/>
      <c r="E78" s="2"/>
      <c r="F78" s="2"/>
      <c r="K78" s="7"/>
    </row>
    <row r="79" spans="2:11" s="1" customFormat="1" x14ac:dyDescent="0.2">
      <c r="B79" s="2"/>
      <c r="C79" s="2"/>
      <c r="D79" s="2"/>
      <c r="E79" s="2"/>
      <c r="F79" s="2"/>
      <c r="K79" s="7"/>
    </row>
    <row r="80" spans="2:11" s="1" customFormat="1" x14ac:dyDescent="0.2">
      <c r="B80" s="2"/>
      <c r="C80" s="2"/>
      <c r="D80" s="2"/>
      <c r="E80" s="2"/>
      <c r="F80" s="2"/>
      <c r="K80" s="13"/>
    </row>
    <row r="81" spans="2:11" s="1" customFormat="1" x14ac:dyDescent="0.2">
      <c r="B81" s="2"/>
      <c r="C81" s="2"/>
      <c r="D81" s="2"/>
      <c r="E81" s="2"/>
      <c r="F81" s="2"/>
      <c r="K81" s="7"/>
    </row>
    <row r="82" spans="2:11" s="1" customFormat="1" x14ac:dyDescent="0.2">
      <c r="B82" s="2"/>
      <c r="C82" s="2"/>
      <c r="D82" s="2"/>
      <c r="E82" s="2"/>
      <c r="F82" s="2"/>
      <c r="K82" s="12"/>
    </row>
    <row r="83" spans="2:11" s="1" customFormat="1" x14ac:dyDescent="0.2">
      <c r="B83" s="2"/>
      <c r="C83" s="2"/>
      <c r="D83" s="2"/>
      <c r="E83" s="2"/>
      <c r="F83" s="2"/>
      <c r="K83" s="7"/>
    </row>
    <row r="84" spans="2:11" s="1" customFormat="1" x14ac:dyDescent="0.2">
      <c r="B84" s="2"/>
      <c r="C84" s="2"/>
      <c r="D84" s="2"/>
      <c r="E84" s="2"/>
      <c r="F84" s="2"/>
      <c r="K84" s="11"/>
    </row>
    <row r="85" spans="2:11" s="1" customFormat="1" x14ac:dyDescent="0.2">
      <c r="B85" s="2"/>
      <c r="C85" s="2"/>
      <c r="D85" s="2"/>
      <c r="E85" s="2"/>
      <c r="F85" s="2"/>
      <c r="K85" s="7"/>
    </row>
    <row r="86" spans="2:11" s="1" customFormat="1" x14ac:dyDescent="0.2">
      <c r="B86" s="2"/>
      <c r="C86" s="2"/>
      <c r="D86" s="2"/>
      <c r="E86" s="2"/>
      <c r="F86" s="2"/>
      <c r="K86" s="7"/>
    </row>
    <row r="87" spans="2:11" s="1" customFormat="1" x14ac:dyDescent="0.2">
      <c r="B87" s="2"/>
      <c r="C87" s="2"/>
      <c r="D87" s="2"/>
      <c r="E87" s="2"/>
      <c r="F87" s="2"/>
      <c r="K87" s="7"/>
    </row>
    <row r="88" spans="2:11" s="1" customFormat="1" x14ac:dyDescent="0.2">
      <c r="B88" s="2"/>
      <c r="C88" s="2"/>
      <c r="D88" s="2"/>
      <c r="E88" s="2"/>
      <c r="F88" s="2"/>
      <c r="K88" s="3"/>
    </row>
    <row r="89" spans="2:11" s="1" customFormat="1" x14ac:dyDescent="0.2">
      <c r="B89" s="2"/>
      <c r="C89" s="2"/>
      <c r="D89" s="2"/>
      <c r="E89" s="2"/>
      <c r="F89" s="2"/>
      <c r="K89" s="3"/>
    </row>
    <row r="90" spans="2:11" s="1" customFormat="1" x14ac:dyDescent="0.2">
      <c r="B90" s="2"/>
      <c r="C90" s="2"/>
      <c r="D90" s="2"/>
      <c r="E90" s="2"/>
      <c r="F90" s="2"/>
      <c r="K90" s="3"/>
    </row>
    <row r="91" spans="2:11" s="1" customFormat="1" x14ac:dyDescent="0.2">
      <c r="B91" s="2"/>
      <c r="C91" s="2"/>
      <c r="D91" s="2"/>
      <c r="E91" s="2"/>
      <c r="F91" s="2"/>
      <c r="K91" s="3"/>
    </row>
    <row r="92" spans="2:11" s="1" customFormat="1" x14ac:dyDescent="0.2">
      <c r="B92" s="2"/>
      <c r="C92" s="2"/>
      <c r="D92" s="2"/>
      <c r="E92" s="2"/>
      <c r="F92" s="2"/>
      <c r="K92" s="3"/>
    </row>
    <row r="93" spans="2:11" s="1" customFormat="1" x14ac:dyDescent="0.2">
      <c r="B93" s="2"/>
      <c r="C93" s="2"/>
      <c r="D93" s="2"/>
      <c r="E93" s="2"/>
      <c r="F93" s="2"/>
      <c r="K93" s="10"/>
    </row>
    <row r="94" spans="2:11" s="1" customFormat="1" x14ac:dyDescent="0.2">
      <c r="B94" s="2"/>
      <c r="C94" s="2"/>
      <c r="D94" s="2"/>
      <c r="E94" s="2"/>
      <c r="F94" s="2"/>
      <c r="K94" s="3"/>
    </row>
    <row r="95" spans="2:11" s="1" customFormat="1" x14ac:dyDescent="0.2">
      <c r="B95" s="2"/>
      <c r="C95" s="2"/>
      <c r="D95" s="2"/>
      <c r="E95" s="2"/>
      <c r="F95" s="2"/>
      <c r="K95" s="10"/>
    </row>
    <row r="96" spans="2:11" s="1" customFormat="1" x14ac:dyDescent="0.2">
      <c r="B96" s="2"/>
      <c r="C96" s="2"/>
      <c r="D96" s="2"/>
      <c r="E96" s="2"/>
      <c r="F96" s="2"/>
      <c r="K96" s="3"/>
    </row>
    <row r="97" spans="2:11" s="1" customFormat="1" x14ac:dyDescent="0.2">
      <c r="B97" s="2"/>
      <c r="C97" s="2"/>
      <c r="D97" s="2"/>
      <c r="E97" s="2"/>
      <c r="F97" s="2"/>
      <c r="K97" s="5"/>
    </row>
    <row r="98" spans="2:11" s="1" customFormat="1" x14ac:dyDescent="0.2">
      <c r="B98" s="2"/>
      <c r="C98" s="2"/>
      <c r="D98" s="2"/>
      <c r="E98" s="2"/>
      <c r="F98" s="2"/>
      <c r="K98" s="9"/>
    </row>
    <row r="99" spans="2:11" s="1" customFormat="1" x14ac:dyDescent="0.2">
      <c r="B99" s="2"/>
      <c r="C99" s="2"/>
      <c r="D99" s="2"/>
      <c r="E99" s="2"/>
      <c r="F99" s="2"/>
      <c r="K99" s="3"/>
    </row>
    <row r="100" spans="2:11" s="1" customFormat="1" x14ac:dyDescent="0.2">
      <c r="B100" s="2"/>
      <c r="C100" s="2"/>
      <c r="D100" s="2"/>
      <c r="E100" s="2"/>
      <c r="F100" s="2"/>
      <c r="K100" s="8"/>
    </row>
    <row r="101" spans="2:11" s="1" customFormat="1" x14ac:dyDescent="0.2">
      <c r="B101" s="2"/>
      <c r="C101" s="2"/>
      <c r="D101" s="2"/>
      <c r="E101" s="2"/>
      <c r="F101" s="2"/>
      <c r="K101" s="7"/>
    </row>
    <row r="102" spans="2:11" s="1" customFormat="1" x14ac:dyDescent="0.2">
      <c r="B102" s="2"/>
      <c r="C102" s="2"/>
      <c r="D102" s="2"/>
      <c r="E102" s="2"/>
      <c r="F102" s="2"/>
      <c r="K102" s="6"/>
    </row>
    <row r="103" spans="2:11" s="1" customFormat="1" x14ac:dyDescent="0.2">
      <c r="B103" s="2"/>
      <c r="C103" s="2"/>
      <c r="D103" s="2"/>
      <c r="E103" s="2"/>
      <c r="F103" s="2"/>
      <c r="K103" s="4"/>
    </row>
    <row r="104" spans="2:11" s="1" customFormat="1" x14ac:dyDescent="0.2">
      <c r="B104" s="2"/>
      <c r="C104" s="2"/>
      <c r="D104" s="2"/>
      <c r="E104" s="2"/>
      <c r="F104" s="2"/>
      <c r="K104" s="4"/>
    </row>
    <row r="105" spans="2:11" s="1" customFormat="1" x14ac:dyDescent="0.2">
      <c r="B105" s="2"/>
      <c r="C105" s="2"/>
      <c r="D105" s="2"/>
      <c r="E105" s="2"/>
      <c r="F105" s="2"/>
      <c r="K105" s="5"/>
    </row>
    <row r="106" spans="2:11" s="1" customFormat="1" x14ac:dyDescent="0.2">
      <c r="B106" s="2"/>
      <c r="C106" s="2"/>
      <c r="D106" s="2"/>
      <c r="E106" s="2"/>
      <c r="F106" s="2"/>
      <c r="K106" s="4"/>
    </row>
    <row r="107" spans="2:11" s="1" customFormat="1" x14ac:dyDescent="0.2">
      <c r="B107" s="2"/>
      <c r="C107" s="2"/>
      <c r="D107" s="2"/>
      <c r="E107" s="2"/>
      <c r="F107" s="2"/>
      <c r="K107" s="3"/>
    </row>
    <row r="108" spans="2:11" s="1" customFormat="1" x14ac:dyDescent="0.2">
      <c r="B108" s="2"/>
      <c r="C108" s="2"/>
      <c r="D108" s="2"/>
      <c r="E108" s="2"/>
      <c r="F108" s="2"/>
      <c r="K108" s="3"/>
    </row>
    <row r="109" spans="2:11" s="1" customFormat="1" x14ac:dyDescent="0.2">
      <c r="B109" s="2"/>
      <c r="C109" s="2"/>
      <c r="D109" s="2"/>
      <c r="E109" s="2"/>
      <c r="F109" s="2"/>
      <c r="K109" s="3"/>
    </row>
    <row r="110" spans="2:11" s="1" customFormat="1" x14ac:dyDescent="0.2">
      <c r="B110" s="2"/>
      <c r="C110" s="2"/>
      <c r="D110" s="2"/>
      <c r="E110" s="2"/>
      <c r="F110" s="2"/>
      <c r="K110" s="3"/>
    </row>
    <row r="111" spans="2:11" s="1" customFormat="1" x14ac:dyDescent="0.2">
      <c r="B111" s="2"/>
      <c r="C111" s="2"/>
      <c r="D111" s="2"/>
      <c r="E111" s="2"/>
      <c r="F111" s="2"/>
      <c r="K111" s="3"/>
    </row>
    <row r="112" spans="2:11" s="1" customFormat="1" x14ac:dyDescent="0.2">
      <c r="B112" s="2"/>
      <c r="C112" s="2"/>
      <c r="D112" s="2"/>
      <c r="E112" s="2"/>
      <c r="F112" s="2"/>
      <c r="K112" s="3"/>
    </row>
    <row r="113" spans="2:11" s="1" customFormat="1" x14ac:dyDescent="0.2">
      <c r="B113" s="2"/>
      <c r="C113" s="2"/>
      <c r="D113" s="2"/>
      <c r="E113" s="2"/>
      <c r="F113" s="2"/>
      <c r="K113" s="3"/>
    </row>
    <row r="114" spans="2:11" s="1" customFormat="1" x14ac:dyDescent="0.2">
      <c r="B114" s="2"/>
      <c r="C114" s="2"/>
      <c r="D114" s="2"/>
      <c r="E114" s="2"/>
      <c r="F114" s="2"/>
      <c r="K114" s="3"/>
    </row>
    <row r="115" spans="2:11" s="1" customFormat="1" x14ac:dyDescent="0.2">
      <c r="B115" s="2"/>
      <c r="C115" s="2"/>
      <c r="D115" s="2"/>
      <c r="E115" s="2"/>
      <c r="F115" s="2"/>
      <c r="K115" s="3"/>
    </row>
  </sheetData>
  <mergeCells count="4">
    <mergeCell ref="B6:E6"/>
    <mergeCell ref="G6:J6"/>
    <mergeCell ref="L6:M6"/>
    <mergeCell ref="Q6:R6"/>
  </mergeCells>
  <printOptions horizontalCentered="1"/>
  <pageMargins left="0" right="0" top="0.75" bottom="0.75" header="0.3" footer="0.3"/>
  <pageSetup scale="62" orientation="landscape" r:id="rId1"/>
  <headerFooter alignWithMargins="0">
    <oddFooter>&amp;L&amp;"Arial,Regular"&amp;F : &amp;A&amp;C&amp;"Arial,Regular"&amp;P of &amp;N&amp;R&amp;"Arial,Regular"&amp;D  &amp;T</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BUDSUM BUDGET FC (2)</vt:lpstr>
      <vt:lpstr>'BUDSUM BUDGET FC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Moore, Paula (CFC)</dc:creator>
  <cp:lastModifiedBy>Moore, Paula (CFC)</cp:lastModifiedBy>
  <dcterms:created xsi:type="dcterms:W3CDTF">2024-02-16T23:51:17Z</dcterms:created>
  <dcterms:modified xsi:type="dcterms:W3CDTF">2024-02-16T23:51:53Z</dcterms:modified>
</cp:coreProperties>
</file>