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cfile.wa.lcl\cfc\CFC\CFC\CFC\CFC Forecasts\K12\K12 Forecasts\K12 FC 202402\"/>
    </mc:Choice>
  </mc:AlternateContent>
  <xr:revisionPtr revIDLastSave="0" documentId="8_{78EBA8E4-910E-43EE-84C5-E0C36D5F0CC8}" xr6:coauthVersionLast="47" xr6:coauthVersionMax="47" xr10:uidLastSave="{00000000-0000-0000-0000-000000000000}"/>
  <bookViews>
    <workbookView xWindow="30840" yWindow="1980" windowWidth="21600" windowHeight="11385" xr2:uid="{004E9EBC-B3FE-4ABF-A591-4F2C11DFBFED}"/>
  </bookViews>
  <sheets>
    <sheet name="CHARTER BUDSUM BUDGET FC (2)" sheetId="1" r:id="rId1"/>
  </sheets>
  <externalReferences>
    <externalReference r:id="rId2"/>
  </externalReferences>
  <definedNames>
    <definedName name="_1986">#REF!</definedName>
    <definedName name="_Order1" hidden="1">0</definedName>
    <definedName name="_Order2" hidden="1">255</definedName>
    <definedName name="ALLDATA">#REF!</definedName>
    <definedName name="_xlnm.Print_Area" localSheetId="0">'CHARTER BUDSUM BUDGET FC (2)'!$A$1:$N$65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O67" i="1" s="1"/>
  <c r="C67" i="1"/>
  <c r="M67" i="1" s="1"/>
  <c r="B67" i="1"/>
  <c r="L67" i="1" s="1"/>
  <c r="O66" i="1"/>
  <c r="N66" i="1"/>
  <c r="M66" i="1"/>
  <c r="L66" i="1"/>
  <c r="O65" i="1"/>
  <c r="M65" i="1"/>
  <c r="L65" i="1"/>
  <c r="E65" i="1"/>
  <c r="D65" i="1"/>
  <c r="D67" i="1" s="1"/>
  <c r="N67" i="1" s="1"/>
  <c r="C65" i="1"/>
  <c r="B65" i="1"/>
  <c r="O64" i="1"/>
  <c r="N64" i="1"/>
  <c r="M64" i="1"/>
  <c r="L64" i="1"/>
  <c r="O63" i="1"/>
  <c r="N63" i="1"/>
  <c r="M63" i="1"/>
  <c r="L63" i="1"/>
  <c r="O62" i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E46" i="1"/>
  <c r="O46" i="1" s="1"/>
  <c r="D46" i="1"/>
  <c r="N46" i="1" s="1"/>
  <c r="C46" i="1"/>
  <c r="M46" i="1" s="1"/>
  <c r="B46" i="1"/>
  <c r="L46" i="1" s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N42" i="1"/>
  <c r="M42" i="1"/>
  <c r="L42" i="1"/>
  <c r="C37" i="1"/>
  <c r="M37" i="1" s="1"/>
  <c r="E34" i="1"/>
  <c r="O34" i="1" s="1"/>
  <c r="D34" i="1"/>
  <c r="N34" i="1" s="1"/>
  <c r="C34" i="1"/>
  <c r="M34" i="1" s="1"/>
  <c r="B34" i="1"/>
  <c r="B37" i="1" s="1"/>
  <c r="L37" i="1" s="1"/>
  <c r="O32" i="1"/>
  <c r="N32" i="1"/>
  <c r="M32" i="1"/>
  <c r="L32" i="1"/>
  <c r="O24" i="1"/>
  <c r="N24" i="1"/>
  <c r="M24" i="1"/>
  <c r="L24" i="1"/>
  <c r="E23" i="1"/>
  <c r="E26" i="1" s="1"/>
  <c r="O19" i="1"/>
  <c r="N19" i="1"/>
  <c r="M19" i="1"/>
  <c r="L19" i="1"/>
  <c r="O18" i="1"/>
  <c r="E18" i="1"/>
  <c r="D18" i="1"/>
  <c r="D23" i="1" s="1"/>
  <c r="C18" i="1"/>
  <c r="C23" i="1" s="1"/>
  <c r="B18" i="1"/>
  <c r="B23" i="1" s="1"/>
  <c r="L23" i="1" s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C35" i="1" l="1"/>
  <c r="M35" i="1" s="1"/>
  <c r="C26" i="1"/>
  <c r="M23" i="1"/>
  <c r="N23" i="1"/>
  <c r="D26" i="1"/>
  <c r="B47" i="1"/>
  <c r="L47" i="1" s="1"/>
  <c r="C47" i="1"/>
  <c r="M47" i="1" s="1"/>
  <c r="D35" i="1"/>
  <c r="N35" i="1" s="1"/>
  <c r="D37" i="1"/>
  <c r="N37" i="1" s="1"/>
  <c r="D47" i="1"/>
  <c r="N47" i="1" s="1"/>
  <c r="N65" i="1"/>
  <c r="B35" i="1"/>
  <c r="L35" i="1" s="1"/>
  <c r="E35" i="1"/>
  <c r="O35" i="1" s="1"/>
  <c r="E47" i="1"/>
  <c r="O47" i="1" s="1"/>
  <c r="O23" i="1"/>
  <c r="L34" i="1"/>
  <c r="L18" i="1"/>
  <c r="M18" i="1"/>
  <c r="E37" i="1"/>
  <c r="O37" i="1" s="1"/>
  <c r="N18" i="1"/>
</calcChain>
</file>

<file path=xl/sharedStrings.xml><?xml version="1.0" encoding="utf-8"?>
<sst xmlns="http://schemas.openxmlformats.org/spreadsheetml/2006/main" count="63" uniqueCount="39">
  <si>
    <t>Budsum - Charter School Budget Summary.</t>
  </si>
  <si>
    <t>Updated 1.25.2024</t>
  </si>
  <si>
    <t>Feb 2024 Draft FC</t>
  </si>
  <si>
    <t>Nov 2023 Draft FC</t>
  </si>
  <si>
    <t>Percentage Changes</t>
  </si>
  <si>
    <t xml:space="preserve">CHARTER ENROLLMENT - AA FTE </t>
  </si>
  <si>
    <t>2021-22</t>
  </si>
  <si>
    <t>2022-23</t>
  </si>
  <si>
    <t>2023-24</t>
  </si>
  <si>
    <t>2024-25</t>
  </si>
  <si>
    <t>K</t>
  </si>
  <si>
    <t>Charter AA K-12 FTE Enrollment</t>
  </si>
  <si>
    <t>Running Start</t>
  </si>
  <si>
    <t>Pvt, Home Based, &amp; Summer</t>
  </si>
  <si>
    <t>Other - UW Transition</t>
  </si>
  <si>
    <t>Open Door</t>
  </si>
  <si>
    <t>Total Charter K-12 Enrollment</t>
  </si>
  <si>
    <t>*TK count in Kindergarten (June removed with 2023-24 and 2024-25)</t>
  </si>
  <si>
    <t>Charter Net New to Public Schools</t>
  </si>
  <si>
    <t>Net New October 1 Charter Schools CEDARS Average excluding K</t>
  </si>
  <si>
    <t>SPECIAL EDUCATION</t>
  </si>
  <si>
    <t>0-2 year olds</t>
  </si>
  <si>
    <t>3-PreK year olds</t>
  </si>
  <si>
    <t>K-21 year olds funded</t>
  </si>
  <si>
    <t>Total 0-21</t>
  </si>
  <si>
    <t>Total Special Education K-21 as % of Total AA Charter K-12 FTE</t>
  </si>
  <si>
    <t>Total Special Ed Age 0-21 Funded</t>
  </si>
  <si>
    <t>BILINGUAL EDUCATION</t>
  </si>
  <si>
    <t>After Exit Bilingual</t>
  </si>
  <si>
    <t>Bilingual Enrollment</t>
  </si>
  <si>
    <t>K-6 Bilingual</t>
  </si>
  <si>
    <t>7-12 Bilingual</t>
  </si>
  <si>
    <t>Total Bilingual Enrollment</t>
  </si>
  <si>
    <t>Total Bilingual HC as % of Total AA Charter K-12 FTE</t>
  </si>
  <si>
    <t>DISTRICT AUTHORIZED CHARTER SCHOOLS</t>
  </si>
  <si>
    <t xml:space="preserve">District Authorized Charter School AA FTE </t>
  </si>
  <si>
    <t>District Authorized Charter AA FTE Enrollment K-12</t>
  </si>
  <si>
    <t>RS</t>
  </si>
  <si>
    <t>District Authorized Charter AA FTE Enrollment K-12 +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</si>
</sst>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0"/>
      <name val="Courier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0"/>
      <name val="Courier"/>
    </font>
    <font>
      <i/>
      <sz val="10"/>
      <name val="Courier"/>
    </font>
    <font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3" fillId="0" borderId="0" xfId="0" applyFont="1"/>
    <xf numFmtId="0" fontId="2" fillId="0" borderId="0" xfId="2" applyFont="1" applyAlignment="1">
      <alignment horizontal="left"/>
    </xf>
    <xf numFmtId="49" fontId="2" fillId="0" borderId="0" xfId="2" applyNumberFormat="1" applyFont="1" applyAlignment="1">
      <alignment horizontal="right" vertical="center"/>
    </xf>
    <xf numFmtId="0" fontId="3" fillId="2" borderId="0" xfId="2" applyFont="1" applyFill="1"/>
    <xf numFmtId="0" fontId="5" fillId="2" borderId="0" xfId="2" applyFont="1" applyFill="1" applyAlignment="1">
      <alignment horizontal="center" wrapText="1"/>
    </xf>
    <xf numFmtId="0" fontId="4" fillId="2" borderId="0" xfId="2" applyFont="1" applyFill="1"/>
    <xf numFmtId="164" fontId="5" fillId="2" borderId="0" xfId="3" applyNumberFormat="1" applyFont="1" applyFill="1" applyAlignment="1">
      <alignment horizontal="center"/>
    </xf>
    <xf numFmtId="0" fontId="4" fillId="0" borderId="0" xfId="0" applyFont="1"/>
    <xf numFmtId="0" fontId="2" fillId="0" borderId="1" xfId="2" applyFont="1" applyBorder="1" applyAlignment="1">
      <alignment horizontal="right"/>
    </xf>
    <xf numFmtId="0" fontId="2" fillId="0" borderId="1" xfId="2" applyFont="1" applyBorder="1" applyAlignment="1">
      <alignment horizontal="right" vertical="top" wrapText="1"/>
    </xf>
    <xf numFmtId="0" fontId="3" fillId="0" borderId="1" xfId="2" applyFont="1" applyBorder="1"/>
    <xf numFmtId="3" fontId="3" fillId="0" borderId="0" xfId="2" applyNumberFormat="1" applyFont="1" applyAlignment="1">
      <alignment horizontal="right"/>
    </xf>
    <xf numFmtId="3" fontId="3" fillId="0" borderId="0" xfId="2" applyNumberFormat="1" applyFont="1"/>
    <xf numFmtId="164" fontId="6" fillId="0" borderId="0" xfId="3" applyNumberFormat="1" applyFont="1" applyFill="1"/>
    <xf numFmtId="0" fontId="5" fillId="2" borderId="0" xfId="2" applyFont="1" applyFill="1" applyAlignment="1">
      <alignment horizontal="right"/>
    </xf>
    <xf numFmtId="3" fontId="5" fillId="2" borderId="0" xfId="2" applyNumberFormat="1" applyFont="1" applyFill="1" applyAlignment="1">
      <alignment horizontal="right"/>
    </xf>
    <xf numFmtId="3" fontId="5" fillId="2" borderId="0" xfId="2" applyNumberFormat="1" applyFont="1" applyFill="1"/>
    <xf numFmtId="3" fontId="2" fillId="2" borderId="0" xfId="2" applyNumberFormat="1" applyFont="1" applyFill="1" applyAlignment="1">
      <alignment horizontal="right"/>
    </xf>
    <xf numFmtId="164" fontId="5" fillId="2" borderId="0" xfId="3" applyNumberFormat="1" applyFont="1" applyFill="1" applyBorder="1" applyAlignment="1">
      <alignment horizontal="right"/>
    </xf>
    <xf numFmtId="164" fontId="6" fillId="0" borderId="0" xfId="3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164" fontId="2" fillId="3" borderId="0" xfId="3" applyNumberFormat="1" applyFont="1" applyFill="1" applyBorder="1" applyAlignment="1">
      <alignment horizontal="right"/>
    </xf>
    <xf numFmtId="0" fontId="6" fillId="4" borderId="0" xfId="2" applyFont="1" applyFill="1" applyAlignment="1">
      <alignment horizontal="left"/>
    </xf>
    <xf numFmtId="164" fontId="7" fillId="4" borderId="0" xfId="2" applyNumberFormat="1" applyFont="1" applyFill="1" applyAlignment="1">
      <alignment horizontal="right"/>
    </xf>
    <xf numFmtId="164" fontId="3" fillId="4" borderId="0" xfId="3" applyNumberFormat="1" applyFont="1" applyFill="1" applyAlignment="1">
      <alignment horizontal="right"/>
    </xf>
    <xf numFmtId="0" fontId="6" fillId="4" borderId="0" xfId="2" applyFont="1" applyFill="1"/>
    <xf numFmtId="164" fontId="6" fillId="4" borderId="0" xfId="3" applyNumberFormat="1" applyFont="1" applyFill="1" applyAlignment="1"/>
    <xf numFmtId="3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/>
    <xf numFmtId="164" fontId="6" fillId="0" borderId="1" xfId="3" applyNumberFormat="1" applyFont="1" applyBorder="1"/>
    <xf numFmtId="164" fontId="6" fillId="0" borderId="0" xfId="3" applyNumberFormat="1" applyFont="1" applyBorder="1"/>
    <xf numFmtId="3" fontId="3" fillId="0" borderId="0" xfId="0" applyNumberFormat="1" applyFont="1" applyAlignment="1">
      <alignment horizontal="right"/>
    </xf>
    <xf numFmtId="10" fontId="3" fillId="0" borderId="0" xfId="2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2" fillId="0" borderId="0" xfId="2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/>
    <xf numFmtId="0" fontId="3" fillId="0" borderId="0" xfId="2" applyFont="1" applyAlignment="1">
      <alignment horizontal="right" wrapText="1"/>
    </xf>
    <xf numFmtId="10" fontId="3" fillId="0" borderId="0" xfId="3" applyNumberFormat="1" applyFont="1"/>
    <xf numFmtId="10" fontId="3" fillId="0" borderId="0" xfId="3" applyNumberFormat="1" applyFont="1" applyBorder="1" applyAlignment="1"/>
    <xf numFmtId="10" fontId="3" fillId="0" borderId="0" xfId="3" applyNumberFormat="1" applyFont="1" applyFill="1" applyBorder="1" applyAlignment="1"/>
    <xf numFmtId="0" fontId="5" fillId="2" borderId="0" xfId="2" applyFont="1" applyFill="1" applyAlignment="1">
      <alignment horizontal="right" wrapText="1"/>
    </xf>
    <xf numFmtId="0" fontId="8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3" fillId="0" borderId="1" xfId="2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 applyAlignment="1">
      <alignment horizontal="right"/>
    </xf>
    <xf numFmtId="0" fontId="9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10" fontId="3" fillId="0" borderId="0" xfId="3" applyNumberFormat="1" applyFont="1" applyFill="1" applyBorder="1"/>
    <xf numFmtId="0" fontId="1" fillId="0" borderId="0" xfId="2"/>
    <xf numFmtId="0" fontId="2" fillId="0" borderId="0" xfId="0" applyFont="1"/>
    <xf numFmtId="0" fontId="4" fillId="0" borderId="0" xfId="2" applyFont="1" applyAlignment="1">
      <alignment horizontal="right"/>
    </xf>
    <xf numFmtId="0" fontId="1" fillId="2" borderId="0" xfId="2" applyFill="1"/>
    <xf numFmtId="0" fontId="2" fillId="0" borderId="1" xfId="2" applyFont="1" applyBorder="1" applyAlignment="1">
      <alignment horizontal="right" wrapText="1"/>
    </xf>
    <xf numFmtId="9" fontId="6" fillId="0" borderId="0" xfId="3" applyFont="1"/>
    <xf numFmtId="164" fontId="6" fillId="0" borderId="0" xfId="3" applyNumberFormat="1" applyFont="1" applyFill="1" applyBorder="1"/>
    <xf numFmtId="164" fontId="7" fillId="2" borderId="0" xfId="3" applyNumberFormat="1" applyFont="1" applyFill="1"/>
    <xf numFmtId="165" fontId="3" fillId="0" borderId="0" xfId="1" applyNumberFormat="1" applyFont="1" applyAlignment="1">
      <alignment horizontal="right"/>
    </xf>
    <xf numFmtId="165" fontId="3" fillId="0" borderId="0" xfId="4" applyNumberFormat="1" applyFont="1" applyAlignment="1">
      <alignment horizontal="right"/>
    </xf>
    <xf numFmtId="164" fontId="7" fillId="0" borderId="0" xfId="3" applyNumberFormat="1" applyFont="1"/>
    <xf numFmtId="0" fontId="3" fillId="2" borderId="0" xfId="0" applyFont="1" applyFill="1"/>
    <xf numFmtId="0" fontId="4" fillId="2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right"/>
    </xf>
  </cellXfs>
  <cellStyles count="5">
    <cellStyle name="Comma" xfId="1" builtinId="3"/>
    <cellStyle name="Comma 2" xfId="4" xr:uid="{46EE4296-0D7A-4F0A-85C2-51CF0D6E332B}"/>
    <cellStyle name="Normal" xfId="0" builtinId="0"/>
    <cellStyle name="Normal 3" xfId="2" xr:uid="{56708F3D-763E-4EF6-83C2-B21600433F87}"/>
    <cellStyle name="Percent 2" xfId="3" xr:uid="{8B53B6EE-576B-45A3-A12A-7234B70C2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fcfile.wa.lcl\cfc\CFC\CFC\CFC\CFC%20Forecasts\K12\K12%20Forecasts\K12%20FC%20202402\K12FCAST%20Feb%201.25.2024%20REVISED.xlsm" TargetMode="External"/><Relationship Id="rId1" Type="http://schemas.openxmlformats.org/officeDocument/2006/relationships/externalLinkPath" Target="K12FCAST%20Feb%201.25.2024%20REVIS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ER BUDSUM BUDGET FC (2)"/>
      <sheetName val="BUDSUM BUDGET FC (2)"/>
      <sheetName val="TitlePage"/>
      <sheetName val="FCSUM"/>
      <sheetName val="CHARTER BUDSUM BUDGET FC"/>
      <sheetName val="BUDSUM BUDGET FC"/>
      <sheetName val="FC_COMP"/>
      <sheetName val="Charter"/>
      <sheetName val="District Charters"/>
      <sheetName val="K12 + RS Web Tracking"/>
      <sheetName val="K12FC"/>
      <sheetName val="SPED Web Tracking"/>
      <sheetName val="BI Web Tracking"/>
      <sheetName val="HC"/>
      <sheetName val="FTE"/>
      <sheetName val="RS"/>
      <sheetName val="RS FC HC and FTE"/>
      <sheetName val="OD"/>
      <sheetName val="OD (OLD Under FTE)"/>
      <sheetName val="Tribal"/>
      <sheetName val="BI"/>
      <sheetName val="BI Exit"/>
      <sheetName val="SPED"/>
      <sheetName val="PVT_HB_SUMMER"/>
      <sheetName val="K12MODEL"/>
      <sheetName val="June 2020 TBIP Step"/>
      <sheetName val="BI FC"/>
      <sheetName val="RS FC (old not used)"/>
      <sheetName val="HCA"/>
      <sheetName val="HCB"/>
      <sheetName val="HCC"/>
      <sheetName val="FC Grade Succession Ratio Trend"/>
      <sheetName val="FTE-HC Trend"/>
      <sheetName val="FTE-HC Charts"/>
      <sheetName val="GK_G1"/>
      <sheetName val="K1 Analysis"/>
      <sheetName val="COHCHG"/>
      <sheetName val="COHCHG PVT HS"/>
      <sheetName val="BIRTHS"/>
      <sheetName val="Index"/>
      <sheetName val="WAC FTE Step summary"/>
      <sheetName val="FTE HC Comparis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5D67-1896-4DFE-B42D-DA327857FC59}">
  <sheetPr>
    <tabColor theme="7" tint="0.79998168889431442"/>
    <pageSetUpPr fitToPage="1"/>
  </sheetPr>
  <dimension ref="A1:W69"/>
  <sheetViews>
    <sheetView tabSelected="1" zoomScale="115" zoomScaleNormal="115" workbookViewId="0">
      <pane ySplit="4" topLeftCell="A5" activePane="bottomLeft" state="frozen"/>
      <selection activeCell="D23" sqref="D23:E23"/>
      <selection pane="bottomLeft" activeCell="A11" sqref="A11"/>
    </sheetView>
  </sheetViews>
  <sheetFormatPr defaultColWidth="9" defaultRowHeight="12.75" x14ac:dyDescent="0.2"/>
  <cols>
    <col min="1" max="1" width="43.5" style="13" bestFit="1" customWidth="1"/>
    <col min="2" max="5" width="9.125" style="74" customWidth="1"/>
    <col min="6" max="6" width="2.125" style="13" customWidth="1"/>
    <col min="7" max="10" width="8.875" style="13" customWidth="1"/>
    <col min="11" max="11" width="2.125" style="13" customWidth="1"/>
    <col min="12" max="12" width="6.125" customWidth="1"/>
    <col min="13" max="13" width="10.25" style="13" bestFit="1" customWidth="1"/>
    <col min="14" max="15" width="9" style="13"/>
    <col min="17" max="17" width="2.125" style="13" customWidth="1"/>
    <col min="21" max="21" width="2.125" style="13" customWidth="1"/>
    <col min="22" max="23" width="8.875" style="13" customWidth="1"/>
  </cols>
  <sheetData>
    <row r="1" spans="1:23" x14ac:dyDescent="0.2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5"/>
      <c r="M1" s="5"/>
      <c r="N1" s="5"/>
      <c r="O1" s="5"/>
      <c r="Q1" s="6"/>
      <c r="U1" s="6"/>
      <c r="V1" s="6"/>
      <c r="W1" s="6"/>
    </row>
    <row r="2" spans="1:23" x14ac:dyDescent="0.2">
      <c r="A2" s="7"/>
      <c r="B2" s="8"/>
      <c r="C2" s="8"/>
      <c r="D2" s="8"/>
      <c r="E2" s="8"/>
      <c r="F2" s="4"/>
      <c r="G2" s="4"/>
      <c r="H2" s="4"/>
      <c r="I2" s="4"/>
      <c r="J2" s="4"/>
      <c r="K2" s="4"/>
      <c r="L2" s="5"/>
      <c r="M2" s="5"/>
      <c r="N2" s="5"/>
      <c r="O2" s="5"/>
      <c r="Q2" s="6"/>
      <c r="U2" s="6"/>
      <c r="V2" s="6"/>
      <c r="W2" s="6"/>
    </row>
    <row r="3" spans="1:23" ht="12.75" customHeight="1" x14ac:dyDescent="0.2">
      <c r="A3" s="9"/>
      <c r="B3" s="10" t="s">
        <v>2</v>
      </c>
      <c r="C3" s="10"/>
      <c r="D3" s="10"/>
      <c r="E3" s="10"/>
      <c r="F3" s="11"/>
      <c r="G3" s="10" t="s">
        <v>3</v>
      </c>
      <c r="H3" s="10"/>
      <c r="I3" s="10"/>
      <c r="J3" s="10"/>
      <c r="K3" s="9"/>
      <c r="L3" s="12" t="s">
        <v>4</v>
      </c>
      <c r="M3" s="12"/>
      <c r="N3" s="12"/>
      <c r="O3" s="12"/>
    </row>
    <row r="4" spans="1:23" x14ac:dyDescent="0.2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6"/>
      <c r="G4" s="15" t="s">
        <v>6</v>
      </c>
      <c r="H4" s="15" t="s">
        <v>7</v>
      </c>
      <c r="I4" s="15" t="s">
        <v>8</v>
      </c>
      <c r="J4" s="15" t="s">
        <v>9</v>
      </c>
      <c r="K4" s="16"/>
      <c r="L4" s="15" t="s">
        <v>6</v>
      </c>
      <c r="M4" s="15" t="s">
        <v>7</v>
      </c>
      <c r="N4" s="15" t="s">
        <v>8</v>
      </c>
      <c r="O4" s="15" t="s">
        <v>9</v>
      </c>
    </row>
    <row r="5" spans="1:23" ht="17.25" customHeight="1" x14ac:dyDescent="0.2">
      <c r="A5" s="3" t="s">
        <v>10</v>
      </c>
      <c r="B5" s="17">
        <v>680.19800000000009</v>
      </c>
      <c r="C5" s="17">
        <v>731.31</v>
      </c>
      <c r="D5" s="17">
        <v>469.03185964978883</v>
      </c>
      <c r="E5" s="17">
        <v>520.03185964978888</v>
      </c>
      <c r="F5" s="4"/>
      <c r="G5" s="18">
        <v>680.19800000000009</v>
      </c>
      <c r="H5" s="18">
        <v>731.01</v>
      </c>
      <c r="I5" s="18">
        <v>484.56868497901769</v>
      </c>
      <c r="J5" s="18">
        <v>543.56868497901769</v>
      </c>
      <c r="K5" s="4"/>
      <c r="L5" s="19">
        <f t="shared" ref="L5:O19" si="0">(B5-G5)/G5</f>
        <v>0</v>
      </c>
      <c r="M5" s="19">
        <f t="shared" si="0"/>
        <v>4.1039110272083083E-4</v>
      </c>
      <c r="N5" s="19">
        <f t="shared" si="0"/>
        <v>-3.206320550801095E-2</v>
      </c>
      <c r="O5" s="19">
        <f t="shared" si="0"/>
        <v>-4.3300554243917398E-2</v>
      </c>
    </row>
    <row r="6" spans="1:23" x14ac:dyDescent="0.2">
      <c r="A6" s="3">
        <v>1</v>
      </c>
      <c r="B6" s="17">
        <v>453</v>
      </c>
      <c r="C6" s="17">
        <v>408.2</v>
      </c>
      <c r="D6" s="17">
        <v>472.90841793383936</v>
      </c>
      <c r="E6" s="17">
        <v>445.03185964978883</v>
      </c>
      <c r="F6" s="4"/>
      <c r="G6" s="18">
        <v>453</v>
      </c>
      <c r="H6" s="18">
        <v>408.2</v>
      </c>
      <c r="I6" s="18">
        <v>463.42892960652739</v>
      </c>
      <c r="J6" s="18">
        <v>468.56868497901769</v>
      </c>
      <c r="K6" s="4"/>
      <c r="L6" s="19">
        <f t="shared" si="0"/>
        <v>0</v>
      </c>
      <c r="M6" s="19">
        <f t="shared" si="0"/>
        <v>0</v>
      </c>
      <c r="N6" s="19">
        <f t="shared" si="0"/>
        <v>2.0455106968312257E-2</v>
      </c>
      <c r="O6" s="19">
        <f t="shared" si="0"/>
        <v>-5.0231323781875926E-2</v>
      </c>
    </row>
    <row r="7" spans="1:23" x14ac:dyDescent="0.2">
      <c r="A7" s="3">
        <v>2</v>
      </c>
      <c r="B7" s="17">
        <v>283</v>
      </c>
      <c r="C7" s="17">
        <v>373.09999999999997</v>
      </c>
      <c r="D7" s="17">
        <v>401.86178791336067</v>
      </c>
      <c r="E7" s="17">
        <v>456.90841793383936</v>
      </c>
      <c r="F7" s="4"/>
      <c r="G7" s="18">
        <v>283</v>
      </c>
      <c r="H7" s="18">
        <v>373.09999999999997</v>
      </c>
      <c r="I7" s="18">
        <v>411.5215341275578</v>
      </c>
      <c r="J7" s="18">
        <v>448.42892960652739</v>
      </c>
      <c r="K7" s="4"/>
      <c r="L7" s="19">
        <f t="shared" si="0"/>
        <v>0</v>
      </c>
      <c r="M7" s="19">
        <f t="shared" si="0"/>
        <v>0</v>
      </c>
      <c r="N7" s="19">
        <f t="shared" si="0"/>
        <v>-2.3473246022656331E-2</v>
      </c>
      <c r="O7" s="19">
        <f t="shared" si="0"/>
        <v>1.890932490629512E-2</v>
      </c>
    </row>
    <row r="8" spans="1:23" x14ac:dyDescent="0.2">
      <c r="A8" s="3">
        <v>3</v>
      </c>
      <c r="B8" s="17">
        <v>238.1</v>
      </c>
      <c r="C8" s="17">
        <v>274.8</v>
      </c>
      <c r="D8" s="17">
        <v>333.6825435476083</v>
      </c>
      <c r="E8" s="17">
        <v>409.86178791336067</v>
      </c>
      <c r="F8" s="4"/>
      <c r="G8" s="18">
        <v>238.1</v>
      </c>
      <c r="H8" s="18">
        <v>274.8</v>
      </c>
      <c r="I8" s="18">
        <v>335.39832308125494</v>
      </c>
      <c r="J8" s="18">
        <v>424.5215341275578</v>
      </c>
      <c r="K8" s="4"/>
      <c r="L8" s="19">
        <f t="shared" si="0"/>
        <v>0</v>
      </c>
      <c r="M8" s="19">
        <f t="shared" si="0"/>
        <v>0</v>
      </c>
      <c r="N8" s="19">
        <f t="shared" si="0"/>
        <v>-5.1156473231112956E-3</v>
      </c>
      <c r="O8" s="19">
        <f t="shared" si="0"/>
        <v>-3.453239714759028E-2</v>
      </c>
    </row>
    <row r="9" spans="1:23" x14ac:dyDescent="0.2">
      <c r="A9" s="3">
        <v>4</v>
      </c>
      <c r="B9" s="17">
        <v>154.6</v>
      </c>
      <c r="C9" s="17">
        <v>232.20000000000002</v>
      </c>
      <c r="D9" s="17">
        <v>275.7587171790546</v>
      </c>
      <c r="E9" s="17">
        <v>333.6825435476083</v>
      </c>
      <c r="F9" s="4"/>
      <c r="G9" s="18">
        <v>154.6</v>
      </c>
      <c r="H9" s="18">
        <v>232.20000000000002</v>
      </c>
      <c r="I9" s="18">
        <v>278.94342864334862</v>
      </c>
      <c r="J9" s="18">
        <v>335.39832308125494</v>
      </c>
      <c r="K9" s="4"/>
      <c r="L9" s="19">
        <f t="shared" si="0"/>
        <v>0</v>
      </c>
      <c r="M9" s="19">
        <f t="shared" si="0"/>
        <v>0</v>
      </c>
      <c r="N9" s="19">
        <f t="shared" si="0"/>
        <v>-1.1417051406383667E-2</v>
      </c>
      <c r="O9" s="19">
        <f t="shared" si="0"/>
        <v>-5.1156473231112956E-3</v>
      </c>
    </row>
    <row r="10" spans="1:23" x14ac:dyDescent="0.2">
      <c r="A10" s="3">
        <v>5</v>
      </c>
      <c r="B10" s="17">
        <v>187.89999999999998</v>
      </c>
      <c r="C10" s="17">
        <v>234.7</v>
      </c>
      <c r="D10" s="17">
        <v>272.75848677556417</v>
      </c>
      <c r="E10" s="17">
        <v>363.6578053249512</v>
      </c>
      <c r="F10" s="4"/>
      <c r="G10" s="18">
        <v>187.89999999999998</v>
      </c>
      <c r="H10" s="18">
        <v>234.7</v>
      </c>
      <c r="I10" s="18">
        <v>269.60068468155106</v>
      </c>
      <c r="J10" s="18">
        <v>365.52666217628274</v>
      </c>
      <c r="K10" s="4"/>
      <c r="L10" s="19">
        <f t="shared" si="0"/>
        <v>0</v>
      </c>
      <c r="M10" s="19">
        <f t="shared" si="0"/>
        <v>0</v>
      </c>
      <c r="N10" s="19">
        <f t="shared" si="0"/>
        <v>1.1712886032700782E-2</v>
      </c>
      <c r="O10" s="19">
        <f t="shared" si="0"/>
        <v>-5.1127784775115764E-3</v>
      </c>
    </row>
    <row r="11" spans="1:23" x14ac:dyDescent="0.2">
      <c r="A11" s="3">
        <v>6</v>
      </c>
      <c r="B11" s="17">
        <v>414.476</v>
      </c>
      <c r="C11" s="17">
        <v>411.28400000000005</v>
      </c>
      <c r="D11" s="17">
        <v>433.82994815472171</v>
      </c>
      <c r="E11" s="17">
        <v>443.80373608374822</v>
      </c>
      <c r="F11" s="4"/>
      <c r="G11" s="18">
        <v>414.476</v>
      </c>
      <c r="H11" s="18">
        <v>411.28400000000005</v>
      </c>
      <c r="I11" s="18">
        <v>437.26246945723273</v>
      </c>
      <c r="J11" s="18">
        <v>445.1861964204748</v>
      </c>
      <c r="K11" s="4"/>
      <c r="L11" s="19">
        <f t="shared" si="0"/>
        <v>0</v>
      </c>
      <c r="M11" s="19">
        <f t="shared" si="0"/>
        <v>0</v>
      </c>
      <c r="N11" s="19">
        <f t="shared" si="0"/>
        <v>-7.8500249673194161E-3</v>
      </c>
      <c r="O11" s="19">
        <f t="shared" si="0"/>
        <v>-3.105353103582884E-3</v>
      </c>
    </row>
    <row r="12" spans="1:23" x14ac:dyDescent="0.2">
      <c r="A12" s="3">
        <v>7</v>
      </c>
      <c r="B12" s="17">
        <v>421.40000000000003</v>
      </c>
      <c r="C12" s="17">
        <v>414.976</v>
      </c>
      <c r="D12" s="17">
        <v>427.41141904710082</v>
      </c>
      <c r="E12" s="17">
        <v>433.82994815472171</v>
      </c>
      <c r="F12" s="4"/>
      <c r="G12" s="18">
        <v>421.40000000000003</v>
      </c>
      <c r="H12" s="18">
        <v>414.976</v>
      </c>
      <c r="I12" s="18">
        <v>435.53346564641885</v>
      </c>
      <c r="J12" s="18">
        <v>437.26246945723273</v>
      </c>
      <c r="K12" s="4"/>
      <c r="L12" s="19">
        <f t="shared" si="0"/>
        <v>0</v>
      </c>
      <c r="M12" s="19">
        <f t="shared" si="0"/>
        <v>0</v>
      </c>
      <c r="N12" s="19">
        <f t="shared" si="0"/>
        <v>-1.8648501756950601E-2</v>
      </c>
      <c r="O12" s="19">
        <f t="shared" si="0"/>
        <v>-7.8500249673194161E-3</v>
      </c>
    </row>
    <row r="13" spans="1:23" x14ac:dyDescent="0.2">
      <c r="A13" s="3">
        <v>8</v>
      </c>
      <c r="B13" s="17">
        <v>348.6</v>
      </c>
      <c r="C13" s="17">
        <v>400.35199999999992</v>
      </c>
      <c r="D13" s="17">
        <v>430.60420143470316</v>
      </c>
      <c r="E13" s="17">
        <v>427.41141904710082</v>
      </c>
      <c r="F13" s="4"/>
      <c r="G13" s="18">
        <v>348.6</v>
      </c>
      <c r="H13" s="18">
        <v>400.35199999999992</v>
      </c>
      <c r="I13" s="18">
        <v>441.57360365772115</v>
      </c>
      <c r="J13" s="18">
        <v>435.53346564641885</v>
      </c>
      <c r="K13" s="4"/>
      <c r="L13" s="19">
        <f t="shared" si="0"/>
        <v>0</v>
      </c>
      <c r="M13" s="19">
        <f t="shared" si="0"/>
        <v>0</v>
      </c>
      <c r="N13" s="19">
        <f t="shared" si="0"/>
        <v>-2.4841616736494862E-2</v>
      </c>
      <c r="O13" s="19">
        <f t="shared" si="0"/>
        <v>-1.8648501756950601E-2</v>
      </c>
    </row>
    <row r="14" spans="1:23" x14ac:dyDescent="0.2">
      <c r="A14" s="3">
        <v>9</v>
      </c>
      <c r="B14" s="17">
        <v>473.80199999999996</v>
      </c>
      <c r="C14" s="17">
        <v>333.80300000000005</v>
      </c>
      <c r="D14" s="17">
        <v>402.92366984627637</v>
      </c>
      <c r="E14" s="17">
        <v>482.26089750030576</v>
      </c>
      <c r="F14" s="4"/>
      <c r="G14" s="18">
        <v>473.80199999999996</v>
      </c>
      <c r="H14" s="18">
        <v>333.80300000000005</v>
      </c>
      <c r="I14" s="18">
        <v>423.68839662722246</v>
      </c>
      <c r="J14" s="18">
        <v>500.66734959881148</v>
      </c>
      <c r="K14" s="4"/>
      <c r="L14" s="19">
        <f t="shared" si="0"/>
        <v>0</v>
      </c>
      <c r="M14" s="19">
        <f t="shared" si="0"/>
        <v>0</v>
      </c>
      <c r="N14" s="19">
        <f t="shared" si="0"/>
        <v>-4.9009429916523552E-2</v>
      </c>
      <c r="O14" s="19">
        <f t="shared" si="0"/>
        <v>-3.676383553522105E-2</v>
      </c>
    </row>
    <row r="15" spans="1:23" x14ac:dyDescent="0.2">
      <c r="A15" s="3">
        <v>10</v>
      </c>
      <c r="B15" s="17">
        <v>341.68799999999999</v>
      </c>
      <c r="C15" s="17">
        <v>411.07799999999997</v>
      </c>
      <c r="D15" s="17">
        <v>310.17885101844627</v>
      </c>
      <c r="E15" s="17">
        <v>404.91180495020245</v>
      </c>
      <c r="F15" s="4"/>
      <c r="G15" s="18">
        <v>341.68799999999999</v>
      </c>
      <c r="H15" s="18">
        <v>411.07799999999997</v>
      </c>
      <c r="I15" s="18">
        <v>334.3036164506002</v>
      </c>
      <c r="J15" s="18">
        <v>424.82428551611133</v>
      </c>
      <c r="K15" s="4"/>
      <c r="L15" s="19">
        <f t="shared" si="0"/>
        <v>0</v>
      </c>
      <c r="M15" s="19">
        <f t="shared" si="0"/>
        <v>0</v>
      </c>
      <c r="N15" s="19">
        <f t="shared" si="0"/>
        <v>-7.2164237073752496E-2</v>
      </c>
      <c r="O15" s="19">
        <f t="shared" si="0"/>
        <v>-4.6872274596348858E-2</v>
      </c>
    </row>
    <row r="16" spans="1:23" x14ac:dyDescent="0.2">
      <c r="A16" s="3">
        <v>11</v>
      </c>
      <c r="B16" s="17">
        <v>251.62299999999999</v>
      </c>
      <c r="C16" s="17">
        <v>282.66700000000003</v>
      </c>
      <c r="D16" s="17">
        <v>331.44263195556169</v>
      </c>
      <c r="E16" s="17">
        <v>301.85907619165641</v>
      </c>
      <c r="F16" s="4"/>
      <c r="G16" s="18">
        <v>251.62299999999999</v>
      </c>
      <c r="H16" s="18">
        <v>282.66700000000003</v>
      </c>
      <c r="I16" s="18">
        <v>347.97287059696151</v>
      </c>
      <c r="J16" s="18">
        <v>328.22521962520341</v>
      </c>
      <c r="K16" s="4"/>
      <c r="L16" s="19">
        <f t="shared" si="0"/>
        <v>0</v>
      </c>
      <c r="M16" s="19">
        <f t="shared" si="0"/>
        <v>0</v>
      </c>
      <c r="N16" s="19">
        <f t="shared" si="0"/>
        <v>-4.750438910091332E-2</v>
      </c>
      <c r="O16" s="19">
        <f t="shared" si="0"/>
        <v>-8.0329425824298903E-2</v>
      </c>
    </row>
    <row r="17" spans="1:23" x14ac:dyDescent="0.2">
      <c r="A17" s="4">
        <v>12</v>
      </c>
      <c r="B17" s="17">
        <v>249.36199999999999</v>
      </c>
      <c r="C17" s="17">
        <v>232.32200000000003</v>
      </c>
      <c r="D17" s="17">
        <v>235.84080969686079</v>
      </c>
      <c r="E17" s="17">
        <v>331.9449471980559</v>
      </c>
      <c r="F17" s="4"/>
      <c r="G17" s="18">
        <v>249.36199999999999</v>
      </c>
      <c r="H17" s="18">
        <v>232.32200000000003</v>
      </c>
      <c r="I17" s="18">
        <v>243.50102051792788</v>
      </c>
      <c r="J17" s="18">
        <v>347.13862059696157</v>
      </c>
      <c r="K17" s="4"/>
      <c r="L17" s="19">
        <f t="shared" si="0"/>
        <v>0</v>
      </c>
      <c r="M17" s="19">
        <f t="shared" si="0"/>
        <v>0</v>
      </c>
      <c r="N17" s="19">
        <f t="shared" si="0"/>
        <v>-3.1458639494708437E-2</v>
      </c>
      <c r="O17" s="19">
        <f t="shared" si="0"/>
        <v>-4.3768317604009802E-2</v>
      </c>
    </row>
    <row r="18" spans="1:23" x14ac:dyDescent="0.2">
      <c r="A18" s="20" t="s">
        <v>11</v>
      </c>
      <c r="B18" s="21">
        <f>SUM(B5:B17)</f>
        <v>4497.7489999999998</v>
      </c>
      <c r="C18" s="21">
        <f>SUM(C5:C17)</f>
        <v>4740.7920000000004</v>
      </c>
      <c r="D18" s="21">
        <f>SUM(D5:D17)</f>
        <v>4798.2333441528863</v>
      </c>
      <c r="E18" s="21">
        <f>SUM(E5:E17)</f>
        <v>5355.1961031451292</v>
      </c>
      <c r="F18" s="21"/>
      <c r="G18" s="22">
        <v>4497.7489999999998</v>
      </c>
      <c r="H18" s="22">
        <v>4740.4920000000002</v>
      </c>
      <c r="I18" s="22">
        <v>4907.2970280733425</v>
      </c>
      <c r="J18" s="22">
        <v>5504.8504258108715</v>
      </c>
      <c r="K18" s="23"/>
      <c r="L18" s="24">
        <f t="shared" si="0"/>
        <v>0</v>
      </c>
      <c r="M18" s="24">
        <f t="shared" si="0"/>
        <v>6.3284570462344815E-5</v>
      </c>
      <c r="N18" s="24">
        <f t="shared" si="0"/>
        <v>-2.222479774436556E-2</v>
      </c>
      <c r="O18" s="24">
        <f t="shared" si="0"/>
        <v>-2.7185901721153122E-2</v>
      </c>
    </row>
    <row r="19" spans="1:23" x14ac:dyDescent="0.2">
      <c r="A19" s="3" t="s">
        <v>12</v>
      </c>
      <c r="B19" s="17">
        <v>22.257111111111112</v>
      </c>
      <c r="C19" s="17">
        <v>24.721111111111114</v>
      </c>
      <c r="D19" s="17">
        <v>37.587553912283425</v>
      </c>
      <c r="E19" s="17">
        <v>53.647553912283428</v>
      </c>
      <c r="F19" s="4"/>
      <c r="G19" s="18">
        <v>22.257111111111112</v>
      </c>
      <c r="H19" s="18">
        <v>24.721111111111114</v>
      </c>
      <c r="I19" s="18">
        <v>32.19933634528379</v>
      </c>
      <c r="J19" s="18">
        <v>47.19933634528379</v>
      </c>
      <c r="K19" s="4"/>
      <c r="L19" s="19">
        <f t="shared" si="0"/>
        <v>0</v>
      </c>
      <c r="M19" s="19">
        <f t="shared" si="0"/>
        <v>0</v>
      </c>
      <c r="N19" s="19">
        <f t="shared" si="0"/>
        <v>0.16733939821678478</v>
      </c>
      <c r="O19" s="19">
        <f t="shared" si="0"/>
        <v>0.13661669985840705</v>
      </c>
    </row>
    <row r="20" spans="1:23" x14ac:dyDescent="0.2">
      <c r="A20" s="3" t="s">
        <v>13</v>
      </c>
      <c r="B20" s="17">
        <v>0</v>
      </c>
      <c r="C20" s="17">
        <v>0</v>
      </c>
      <c r="D20" s="17">
        <v>0</v>
      </c>
      <c r="E20" s="17">
        <v>0</v>
      </c>
      <c r="F20" s="4"/>
      <c r="G20" s="18">
        <v>0</v>
      </c>
      <c r="H20" s="18">
        <v>0</v>
      </c>
      <c r="I20" s="18">
        <v>0</v>
      </c>
      <c r="J20" s="18">
        <v>0</v>
      </c>
      <c r="K20" s="4"/>
      <c r="L20" s="25"/>
      <c r="M20" s="25"/>
      <c r="N20" s="25"/>
      <c r="O20" s="25"/>
    </row>
    <row r="21" spans="1:23" x14ac:dyDescent="0.2">
      <c r="A21" s="3" t="s">
        <v>14</v>
      </c>
      <c r="B21" s="17">
        <v>0</v>
      </c>
      <c r="C21" s="17">
        <v>0</v>
      </c>
      <c r="D21" s="17">
        <v>0</v>
      </c>
      <c r="E21" s="17">
        <v>0</v>
      </c>
      <c r="F21" s="18"/>
      <c r="G21" s="18">
        <v>0</v>
      </c>
      <c r="H21" s="18">
        <v>0</v>
      </c>
      <c r="I21" s="18">
        <v>0</v>
      </c>
      <c r="J21" s="18">
        <v>0</v>
      </c>
      <c r="K21" s="18"/>
      <c r="L21" s="25"/>
      <c r="M21" s="25"/>
      <c r="N21" s="25"/>
      <c r="O21" s="25"/>
    </row>
    <row r="22" spans="1:23" x14ac:dyDescent="0.2">
      <c r="A22" s="3" t="s">
        <v>15</v>
      </c>
      <c r="B22" s="17">
        <v>0</v>
      </c>
      <c r="C22" s="17">
        <v>0</v>
      </c>
      <c r="D22" s="17">
        <v>0</v>
      </c>
      <c r="E22" s="17">
        <v>0</v>
      </c>
      <c r="F22" s="4"/>
      <c r="G22" s="18">
        <v>0</v>
      </c>
      <c r="H22" s="18">
        <v>0</v>
      </c>
      <c r="I22" s="18">
        <v>0</v>
      </c>
      <c r="J22" s="18">
        <v>0</v>
      </c>
      <c r="K22" s="4"/>
      <c r="L22" s="25"/>
      <c r="M22" s="25"/>
      <c r="N22" s="25"/>
      <c r="O22" s="25"/>
      <c r="Q22" s="6"/>
      <c r="U22" s="6"/>
      <c r="V22" s="26"/>
      <c r="W22" s="26"/>
    </row>
    <row r="23" spans="1:23" x14ac:dyDescent="0.2">
      <c r="A23" s="20" t="s">
        <v>16</v>
      </c>
      <c r="B23" s="21">
        <f>B18+SUM(B19:B22)</f>
        <v>4520.0061111111108</v>
      </c>
      <c r="C23" s="21">
        <f>C18+SUM(C19:C22)</f>
        <v>4765.5131111111114</v>
      </c>
      <c r="D23" s="21">
        <f>D18+SUM(D19:D22)</f>
        <v>4835.8208980651698</v>
      </c>
      <c r="E23" s="21">
        <f>E18+SUM(E19:E22)</f>
        <v>5408.8436570574122</v>
      </c>
      <c r="F23" s="21"/>
      <c r="G23" s="22">
        <v>4520.0061111111108</v>
      </c>
      <c r="H23" s="22">
        <v>4765.2131111111112</v>
      </c>
      <c r="I23" s="22">
        <v>4939.4963644186264</v>
      </c>
      <c r="J23" s="22">
        <v>5552.0497621561553</v>
      </c>
      <c r="K23" s="23"/>
      <c r="L23" s="24">
        <f>(B23-G23)/G23</f>
        <v>0</v>
      </c>
      <c r="M23" s="24">
        <f>(C23-H23)/H23</f>
        <v>6.2956260927904336E-5</v>
      </c>
      <c r="N23" s="24">
        <f>(D23-I23)/I23</f>
        <v>-2.0989076356099132E-2</v>
      </c>
      <c r="O23" s="24">
        <f>(E23-J23)/J23</f>
        <v>-2.5793375642067122E-2</v>
      </c>
      <c r="P23" s="26"/>
      <c r="Q23" s="27"/>
      <c r="U23" s="27"/>
      <c r="V23" s="28"/>
      <c r="W23" s="28"/>
    </row>
    <row r="24" spans="1:23" ht="19.5" customHeight="1" x14ac:dyDescent="0.2">
      <c r="A24" s="3" t="s">
        <v>17</v>
      </c>
      <c r="B24" s="3">
        <v>240</v>
      </c>
      <c r="C24" s="3">
        <v>259</v>
      </c>
      <c r="D24" s="3">
        <v>0</v>
      </c>
      <c r="E24" s="3">
        <v>0</v>
      </c>
      <c r="F24" s="4"/>
      <c r="G24" s="18">
        <v>240</v>
      </c>
      <c r="H24" s="18">
        <v>259</v>
      </c>
      <c r="I24" s="18">
        <v>0</v>
      </c>
      <c r="J24" s="18">
        <v>0</v>
      </c>
      <c r="K24" s="4"/>
      <c r="L24" s="19">
        <f t="shared" ref="L24:O24" si="1">(B24-G24)/G24</f>
        <v>0</v>
      </c>
      <c r="M24" s="19">
        <f t="shared" si="1"/>
        <v>0</v>
      </c>
      <c r="N24" s="19" t="e">
        <f t="shared" si="1"/>
        <v>#DIV/0!</v>
      </c>
      <c r="O24" s="19" t="e">
        <f t="shared" si="1"/>
        <v>#DIV/0!</v>
      </c>
      <c r="Q24" s="6"/>
      <c r="U24" s="6"/>
      <c r="V24" s="26"/>
      <c r="W24" s="26"/>
    </row>
    <row r="25" spans="1:23" ht="6" customHeight="1" x14ac:dyDescent="0.2">
      <c r="A25" s="3"/>
      <c r="B25" s="3"/>
      <c r="C25" s="3"/>
      <c r="D25" s="3"/>
      <c r="E25" s="3"/>
      <c r="F25" s="4"/>
      <c r="G25" s="18"/>
      <c r="H25" s="18"/>
      <c r="I25" s="18"/>
      <c r="J25" s="18"/>
      <c r="K25" s="4"/>
      <c r="L25" s="25"/>
      <c r="M25" s="25"/>
      <c r="N25" s="25"/>
      <c r="O25" s="25"/>
      <c r="Q25" s="6"/>
      <c r="U25" s="6"/>
      <c r="V25" s="26"/>
      <c r="W25" s="26"/>
    </row>
    <row r="26" spans="1:23" x14ac:dyDescent="0.2">
      <c r="A26" s="3" t="s">
        <v>18</v>
      </c>
      <c r="B26" s="17"/>
      <c r="C26" s="17">
        <f>C27*(C23-C5)</f>
        <v>0</v>
      </c>
      <c r="D26" s="17">
        <f>D27*(D23-D5)</f>
        <v>0</v>
      </c>
      <c r="E26" s="17">
        <f>E27*(E23-E5)</f>
        <v>217.61745287865438</v>
      </c>
      <c r="F26" s="18"/>
      <c r="G26" s="18"/>
      <c r="H26" s="17">
        <v>0</v>
      </c>
      <c r="I26" s="18">
        <v>0</v>
      </c>
      <c r="J26" s="18">
        <v>222.94433493720979</v>
      </c>
      <c r="K26" s="18"/>
      <c r="L26" s="29"/>
      <c r="M26" s="29"/>
      <c r="N26" s="29"/>
      <c r="O26" s="29"/>
    </row>
    <row r="27" spans="1:23" x14ac:dyDescent="0.2">
      <c r="A27" s="30" t="s">
        <v>19</v>
      </c>
      <c r="B27" s="31"/>
      <c r="C27" s="31"/>
      <c r="D27" s="32"/>
      <c r="E27" s="32">
        <v>4.4513362734488936E-2</v>
      </c>
      <c r="F27" s="33"/>
      <c r="G27" s="34"/>
      <c r="H27" s="34"/>
      <c r="I27" s="34"/>
      <c r="J27" s="34">
        <v>4.4513362734488936E-2</v>
      </c>
      <c r="K27" s="4"/>
      <c r="L27" s="29"/>
      <c r="M27" s="29"/>
      <c r="N27" s="29"/>
      <c r="O27" s="29"/>
      <c r="Q27" s="6"/>
      <c r="U27" s="6"/>
      <c r="V27" s="26"/>
      <c r="W27" s="26"/>
    </row>
    <row r="28" spans="1:23" x14ac:dyDescent="0.2">
      <c r="A28" s="14" t="s">
        <v>20</v>
      </c>
      <c r="B28" s="35"/>
      <c r="C28" s="35"/>
      <c r="D28" s="17"/>
      <c r="E28" s="17"/>
      <c r="F28" s="17"/>
      <c r="G28" s="36"/>
      <c r="H28" s="36"/>
      <c r="I28" s="18"/>
      <c r="J28" s="18"/>
      <c r="K28" s="17"/>
      <c r="L28" s="37"/>
      <c r="M28" s="37"/>
      <c r="N28" s="38"/>
      <c r="O28" s="38"/>
      <c r="Q28" s="39"/>
      <c r="U28" s="39"/>
      <c r="V28" s="26"/>
      <c r="W28" s="26"/>
    </row>
    <row r="29" spans="1:23" ht="5.25" customHeight="1" x14ac:dyDescent="0.2">
      <c r="A29" s="3"/>
      <c r="B29" s="17"/>
      <c r="C29" s="17"/>
      <c r="D29" s="17"/>
      <c r="E29" s="17"/>
      <c r="F29" s="17"/>
      <c r="G29" s="18"/>
      <c r="H29" s="18"/>
      <c r="I29" s="18"/>
      <c r="J29" s="18"/>
      <c r="K29" s="17"/>
      <c r="L29" s="25"/>
      <c r="M29" s="25"/>
      <c r="N29" s="25"/>
      <c r="O29" s="25"/>
      <c r="Q29" s="39"/>
      <c r="U29" s="39"/>
      <c r="V29" s="26"/>
      <c r="W29" s="26"/>
    </row>
    <row r="30" spans="1:23" x14ac:dyDescent="0.2">
      <c r="A30" s="3" t="s">
        <v>21</v>
      </c>
      <c r="B30" s="17">
        <v>0</v>
      </c>
      <c r="C30" s="17">
        <v>0</v>
      </c>
      <c r="D30" s="17">
        <v>0</v>
      </c>
      <c r="E30" s="17">
        <v>0</v>
      </c>
      <c r="F30" s="17"/>
      <c r="G30" s="18">
        <v>0</v>
      </c>
      <c r="H30" s="18">
        <v>0</v>
      </c>
      <c r="I30" s="18">
        <v>0</v>
      </c>
      <c r="J30" s="18">
        <v>0</v>
      </c>
      <c r="K30" s="17"/>
      <c r="L30" s="25"/>
      <c r="M30" s="25"/>
      <c r="N30" s="25"/>
      <c r="O30" s="25"/>
      <c r="Q30" s="39"/>
      <c r="U30" s="39"/>
      <c r="V30" s="26"/>
      <c r="W30" s="26"/>
    </row>
    <row r="31" spans="1:23" x14ac:dyDescent="0.2">
      <c r="A31" s="3" t="s">
        <v>22</v>
      </c>
      <c r="B31" s="17">
        <v>0</v>
      </c>
      <c r="C31" s="17">
        <v>0</v>
      </c>
      <c r="D31" s="17">
        <v>0</v>
      </c>
      <c r="E31" s="17">
        <v>0</v>
      </c>
      <c r="F31" s="17"/>
      <c r="G31" s="18">
        <v>0</v>
      </c>
      <c r="H31" s="18">
        <v>0</v>
      </c>
      <c r="I31" s="18">
        <v>0</v>
      </c>
      <c r="J31" s="18">
        <v>0</v>
      </c>
      <c r="K31" s="17"/>
      <c r="L31" s="25"/>
      <c r="M31" s="25"/>
      <c r="N31" s="25"/>
      <c r="O31" s="25"/>
      <c r="Q31" s="39"/>
      <c r="U31" s="39"/>
      <c r="V31" s="26"/>
      <c r="W31" s="26"/>
    </row>
    <row r="32" spans="1:23" x14ac:dyDescent="0.2">
      <c r="A32" s="3" t="s">
        <v>23</v>
      </c>
      <c r="B32" s="17">
        <v>542</v>
      </c>
      <c r="C32" s="17">
        <v>631</v>
      </c>
      <c r="D32" s="17">
        <v>725.3731347097754</v>
      </c>
      <c r="E32" s="17">
        <v>811.32654855861199</v>
      </c>
      <c r="F32" s="17"/>
      <c r="G32" s="18">
        <v>542</v>
      </c>
      <c r="H32" s="18">
        <v>631</v>
      </c>
      <c r="I32" s="18">
        <v>740.92445466279389</v>
      </c>
      <c r="J32" s="18">
        <v>832.80746432342323</v>
      </c>
      <c r="K32" s="17"/>
      <c r="L32" s="19">
        <f>(B32-G32)/G32</f>
        <v>0</v>
      </c>
      <c r="M32" s="19">
        <f>(C32-H32)/H32</f>
        <v>0</v>
      </c>
      <c r="N32" s="19">
        <f>(D32-I32)/I32</f>
        <v>-2.0989076356099135E-2</v>
      </c>
      <c r="O32" s="19">
        <f>(E32-J32)/J32</f>
        <v>-2.5793375642066851E-2</v>
      </c>
      <c r="Q32" s="39"/>
      <c r="U32" s="39"/>
      <c r="V32" s="26"/>
      <c r="W32" s="26"/>
    </row>
    <row r="33" spans="1:23" x14ac:dyDescent="0.2">
      <c r="A33" s="3"/>
      <c r="B33" s="17"/>
      <c r="C33" s="17"/>
      <c r="D33" s="17"/>
      <c r="E33" s="17"/>
      <c r="F33" s="40"/>
      <c r="G33" s="18"/>
      <c r="H33" s="18"/>
      <c r="I33" s="18"/>
      <c r="J33" s="18"/>
      <c r="K33" s="40"/>
      <c r="L33" s="25"/>
      <c r="M33" s="25"/>
      <c r="N33" s="25"/>
      <c r="O33" s="25"/>
      <c r="Q33" s="41"/>
      <c r="U33" s="41"/>
      <c r="V33" s="26"/>
      <c r="W33" s="26"/>
    </row>
    <row r="34" spans="1:23" x14ac:dyDescent="0.2">
      <c r="A34" s="42" t="s">
        <v>24</v>
      </c>
      <c r="B34" s="43">
        <f t="shared" ref="B34:E34" si="2">B30+B31+B32</f>
        <v>542</v>
      </c>
      <c r="C34" s="43">
        <f t="shared" si="2"/>
        <v>631</v>
      </c>
      <c r="D34" s="43">
        <f t="shared" si="2"/>
        <v>725.3731347097754</v>
      </c>
      <c r="E34" s="43">
        <f t="shared" si="2"/>
        <v>811.32654855861199</v>
      </c>
      <c r="F34" s="17"/>
      <c r="G34" s="44">
        <v>542</v>
      </c>
      <c r="H34" s="44">
        <v>631</v>
      </c>
      <c r="I34" s="44">
        <v>740.92445466279389</v>
      </c>
      <c r="J34" s="44">
        <v>832.80746432342323</v>
      </c>
      <c r="K34" s="17"/>
      <c r="L34" s="19">
        <f t="shared" ref="L34:O35" si="3">(B34-G34)/G34</f>
        <v>0</v>
      </c>
      <c r="M34" s="19">
        <f t="shared" si="3"/>
        <v>0</v>
      </c>
      <c r="N34" s="19">
        <f t="shared" si="3"/>
        <v>-2.0989076356099135E-2</v>
      </c>
      <c r="O34" s="19">
        <f t="shared" si="3"/>
        <v>-2.5793375642066851E-2</v>
      </c>
      <c r="Q34" s="39"/>
      <c r="U34" s="39"/>
      <c r="V34" s="28"/>
      <c r="W34" s="28"/>
    </row>
    <row r="35" spans="1:23" x14ac:dyDescent="0.2">
      <c r="A35" s="45" t="s">
        <v>25</v>
      </c>
      <c r="B35" s="46">
        <f t="shared" ref="B35:E35" si="4">B34/B23</f>
        <v>0.11991134230275746</v>
      </c>
      <c r="C35" s="46">
        <f>C34/C23</f>
        <v>0.13240966613412131</v>
      </c>
      <c r="D35" s="46">
        <f>D34/D23</f>
        <v>0.15</v>
      </c>
      <c r="E35" s="46">
        <f t="shared" si="4"/>
        <v>0.15000000000000002</v>
      </c>
      <c r="F35" s="40"/>
      <c r="G35" s="47">
        <v>0.11991134230275746</v>
      </c>
      <c r="H35" s="47">
        <v>0.13241800215161181</v>
      </c>
      <c r="I35" s="47">
        <v>0.15</v>
      </c>
      <c r="J35" s="47">
        <v>0.15</v>
      </c>
      <c r="K35" s="40"/>
      <c r="L35" s="19">
        <f t="shared" si="3"/>
        <v>0</v>
      </c>
      <c r="M35" s="19">
        <f t="shared" si="3"/>
        <v>-6.2952297686551777E-5</v>
      </c>
      <c r="N35" s="19">
        <f t="shared" si="3"/>
        <v>0</v>
      </c>
      <c r="O35" s="19">
        <f t="shared" si="3"/>
        <v>1.8503717077085943E-16</v>
      </c>
      <c r="Q35" s="41"/>
      <c r="U35" s="41"/>
      <c r="V35" s="48"/>
      <c r="W35" s="48"/>
    </row>
    <row r="36" spans="1:23" x14ac:dyDescent="0.2">
      <c r="A36" s="3"/>
      <c r="B36" s="17"/>
      <c r="C36" s="17"/>
      <c r="D36" s="17"/>
      <c r="E36" s="17"/>
      <c r="F36" s="17"/>
      <c r="G36" s="18"/>
      <c r="H36" s="18"/>
      <c r="I36" s="18"/>
      <c r="J36" s="18"/>
      <c r="K36" s="17"/>
      <c r="L36" s="25"/>
      <c r="M36" s="25"/>
      <c r="N36" s="25"/>
      <c r="O36" s="25"/>
      <c r="Q36" s="39"/>
      <c r="U36" s="39"/>
      <c r="V36" s="26"/>
      <c r="W36" s="26"/>
    </row>
    <row r="37" spans="1:23" s="50" customFormat="1" x14ac:dyDescent="0.2">
      <c r="A37" s="49" t="s">
        <v>26</v>
      </c>
      <c r="B37" s="21">
        <f t="shared" ref="B37:E37" si="5">B34</f>
        <v>542</v>
      </c>
      <c r="C37" s="21">
        <f t="shared" si="5"/>
        <v>631</v>
      </c>
      <c r="D37" s="21">
        <f t="shared" si="5"/>
        <v>725.3731347097754</v>
      </c>
      <c r="E37" s="21">
        <f t="shared" si="5"/>
        <v>811.32654855861199</v>
      </c>
      <c r="F37" s="21"/>
      <c r="G37" s="22">
        <v>542</v>
      </c>
      <c r="H37" s="22">
        <v>624</v>
      </c>
      <c r="I37" s="22">
        <v>707.32862005550396</v>
      </c>
      <c r="J37" s="22">
        <v>779.4483344442209</v>
      </c>
      <c r="K37" s="21"/>
      <c r="L37" s="24">
        <f>(B37-G37)/G37</f>
        <v>0</v>
      </c>
      <c r="M37" s="24">
        <f>(C37-H37)/H37</f>
        <v>1.1217948717948718E-2</v>
      </c>
      <c r="N37" s="24">
        <f>(D37-I37)/I37</f>
        <v>2.5510793911966249E-2</v>
      </c>
      <c r="O37" s="24">
        <f>(E37-J37)/J37</f>
        <v>4.0898431243838088E-2</v>
      </c>
      <c r="Q37" s="51"/>
      <c r="U37" s="51"/>
      <c r="V37" s="52"/>
      <c r="W37" s="52"/>
    </row>
    <row r="38" spans="1:23" ht="6" customHeight="1" x14ac:dyDescent="0.2">
      <c r="A38" s="3"/>
      <c r="B38" s="3"/>
      <c r="C38" s="3"/>
      <c r="D38" s="3"/>
      <c r="E38" s="3"/>
      <c r="F38" s="4"/>
      <c r="G38" s="18"/>
      <c r="H38" s="18"/>
      <c r="I38" s="18"/>
      <c r="J38" s="18"/>
      <c r="K38" s="4"/>
      <c r="L38" s="43"/>
      <c r="M38" s="43"/>
      <c r="N38" s="43"/>
      <c r="O38" s="43"/>
      <c r="Q38" s="6"/>
      <c r="U38" s="6"/>
      <c r="V38" s="26"/>
      <c r="W38" s="26"/>
    </row>
    <row r="39" spans="1:23" x14ac:dyDescent="0.2">
      <c r="A39" s="3"/>
      <c r="B39" s="3"/>
      <c r="C39" s="3"/>
      <c r="D39" s="3"/>
      <c r="E39" s="3"/>
      <c r="F39" s="4"/>
      <c r="G39" s="18"/>
      <c r="H39" s="18"/>
      <c r="I39" s="18"/>
      <c r="J39" s="18"/>
      <c r="K39" s="4"/>
      <c r="L39" s="43"/>
      <c r="M39" s="43"/>
      <c r="N39" s="43"/>
      <c r="O39" s="43"/>
      <c r="Q39" s="6"/>
      <c r="U39" s="6"/>
      <c r="V39" s="26"/>
      <c r="W39" s="26"/>
    </row>
    <row r="40" spans="1:23" x14ac:dyDescent="0.2">
      <c r="A40" s="14" t="s">
        <v>27</v>
      </c>
      <c r="B40" s="35"/>
      <c r="C40" s="35"/>
      <c r="D40" s="17"/>
      <c r="E40" s="17"/>
      <c r="F40" s="17"/>
      <c r="G40" s="36"/>
      <c r="H40" s="36"/>
      <c r="I40" s="18"/>
      <c r="J40" s="18"/>
      <c r="K40" s="17"/>
      <c r="L40" s="35"/>
      <c r="M40" s="35"/>
      <c r="N40" s="17"/>
      <c r="O40" s="17"/>
      <c r="Q40" s="39"/>
      <c r="U40" s="39"/>
      <c r="V40" s="26"/>
      <c r="W40" s="26"/>
    </row>
    <row r="41" spans="1:23" ht="5.25" customHeight="1" x14ac:dyDescent="0.2">
      <c r="A41" s="3"/>
      <c r="B41" s="17"/>
      <c r="C41" s="17"/>
      <c r="D41" s="17"/>
      <c r="E41" s="17"/>
      <c r="F41" s="17"/>
      <c r="G41" s="18"/>
      <c r="H41" s="18"/>
      <c r="I41" s="18"/>
      <c r="J41" s="18"/>
      <c r="K41" s="17"/>
      <c r="L41" s="17"/>
      <c r="M41" s="17"/>
      <c r="N41" s="17"/>
      <c r="O41" s="17"/>
      <c r="Q41" s="39"/>
      <c r="U41" s="39"/>
      <c r="V41" s="26"/>
      <c r="W41" s="26"/>
    </row>
    <row r="42" spans="1:23" x14ac:dyDescent="0.2">
      <c r="A42" s="3" t="s">
        <v>28</v>
      </c>
      <c r="B42" s="17">
        <v>68</v>
      </c>
      <c r="C42" s="17">
        <v>69</v>
      </c>
      <c r="D42" s="17">
        <v>64</v>
      </c>
      <c r="E42" s="17">
        <v>74.949254948941871</v>
      </c>
      <c r="F42" s="4"/>
      <c r="G42" s="18">
        <v>68</v>
      </c>
      <c r="H42" s="18">
        <v>69</v>
      </c>
      <c r="I42" s="18">
        <v>63</v>
      </c>
      <c r="J42" s="18">
        <v>75.603029909346404</v>
      </c>
      <c r="K42" s="4"/>
      <c r="L42" s="38">
        <f t="shared" ref="L42:O47" si="6">(B42-G42)/G42</f>
        <v>0</v>
      </c>
      <c r="M42" s="38">
        <f t="shared" si="6"/>
        <v>0</v>
      </c>
      <c r="N42" s="38">
        <f t="shared" si="6"/>
        <v>1.5873015873015872E-2</v>
      </c>
      <c r="O42" s="38">
        <f t="shared" si="6"/>
        <v>-8.6474703618156235E-3</v>
      </c>
      <c r="Q42" s="6"/>
      <c r="U42" s="6"/>
      <c r="V42" s="26"/>
      <c r="W42" s="26"/>
    </row>
    <row r="43" spans="1:23" x14ac:dyDescent="0.2">
      <c r="A43" s="53" t="s">
        <v>29</v>
      </c>
      <c r="B43" s="17">
        <v>587</v>
      </c>
      <c r="C43" s="17">
        <v>595</v>
      </c>
      <c r="D43" s="17">
        <v>581</v>
      </c>
      <c r="E43" s="17">
        <v>635.29426856599696</v>
      </c>
      <c r="F43" s="36"/>
      <c r="G43" s="36">
        <v>587</v>
      </c>
      <c r="H43" s="36">
        <v>595</v>
      </c>
      <c r="I43" s="18">
        <v>570</v>
      </c>
      <c r="J43" s="18">
        <v>636.73854282956415</v>
      </c>
      <c r="K43" s="3"/>
      <c r="L43" s="37">
        <f t="shared" si="6"/>
        <v>0</v>
      </c>
      <c r="M43" s="37">
        <f t="shared" si="6"/>
        <v>0</v>
      </c>
      <c r="N43" s="37">
        <f t="shared" si="6"/>
        <v>1.9298245614035089E-2</v>
      </c>
      <c r="O43" s="37">
        <f t="shared" si="6"/>
        <v>-2.2682375361621288E-3</v>
      </c>
      <c r="Q43" s="54"/>
      <c r="U43" s="54"/>
      <c r="V43" s="26"/>
      <c r="W43" s="26"/>
    </row>
    <row r="44" spans="1:23" s="56" customFormat="1" x14ac:dyDescent="0.2">
      <c r="A44" s="55" t="s">
        <v>30</v>
      </c>
      <c r="B44" s="17">
        <v>396</v>
      </c>
      <c r="C44" s="17">
        <v>399</v>
      </c>
      <c r="D44" s="17">
        <v>352</v>
      </c>
      <c r="E44" s="17">
        <v>393.44152319704585</v>
      </c>
      <c r="F44" s="55"/>
      <c r="G44" s="18">
        <v>396</v>
      </c>
      <c r="H44" s="18">
        <v>399</v>
      </c>
      <c r="I44" s="18">
        <v>351</v>
      </c>
      <c r="J44" s="18">
        <v>396.88936001396951</v>
      </c>
      <c r="K44" s="55"/>
      <c r="L44" s="25">
        <f t="shared" si="6"/>
        <v>0</v>
      </c>
      <c r="M44" s="25">
        <f t="shared" si="6"/>
        <v>0</v>
      </c>
      <c r="N44" s="25">
        <f t="shared" si="6"/>
        <v>2.8490028490028491E-3</v>
      </c>
      <c r="O44" s="25">
        <f t="shared" si="6"/>
        <v>-8.6871485211956791E-3</v>
      </c>
      <c r="Q44" s="57"/>
      <c r="U44" s="57"/>
      <c r="V44" s="58"/>
      <c r="W44" s="58"/>
    </row>
    <row r="45" spans="1:23" s="56" customFormat="1" x14ac:dyDescent="0.2">
      <c r="A45" s="55" t="s">
        <v>31</v>
      </c>
      <c r="B45" s="17">
        <v>191</v>
      </c>
      <c r="C45" s="17">
        <v>196</v>
      </c>
      <c r="D45" s="17">
        <v>229</v>
      </c>
      <c r="E45" s="17">
        <v>241.85274536895108</v>
      </c>
      <c r="F45" s="55"/>
      <c r="G45" s="18">
        <v>191</v>
      </c>
      <c r="H45" s="18">
        <v>196</v>
      </c>
      <c r="I45" s="18">
        <v>219</v>
      </c>
      <c r="J45" s="18">
        <v>239.84918281559467</v>
      </c>
      <c r="K45" s="55"/>
      <c r="L45" s="25">
        <f t="shared" si="6"/>
        <v>0</v>
      </c>
      <c r="M45" s="25">
        <f t="shared" si="6"/>
        <v>0</v>
      </c>
      <c r="N45" s="25">
        <f t="shared" si="6"/>
        <v>4.5662100456621002E-2</v>
      </c>
      <c r="O45" s="25">
        <f t="shared" si="6"/>
        <v>8.3534266401767126E-3</v>
      </c>
      <c r="Q45" s="57"/>
      <c r="U45" s="57"/>
      <c r="V45" s="58"/>
      <c r="W45" s="58"/>
    </row>
    <row r="46" spans="1:23" x14ac:dyDescent="0.2">
      <c r="A46" s="20" t="s">
        <v>32</v>
      </c>
      <c r="B46" s="21">
        <f t="shared" ref="B46:C46" si="7">SUM(B42:B43)</f>
        <v>655</v>
      </c>
      <c r="C46" s="21">
        <f t="shared" si="7"/>
        <v>664</v>
      </c>
      <c r="D46" s="21">
        <f t="shared" ref="D46:E46" si="8">SUM(D42:D43)</f>
        <v>645</v>
      </c>
      <c r="E46" s="21">
        <f t="shared" si="8"/>
        <v>710.24352351493883</v>
      </c>
      <c r="F46" s="21"/>
      <c r="G46" s="22">
        <v>655</v>
      </c>
      <c r="H46" s="22">
        <v>664</v>
      </c>
      <c r="I46" s="22">
        <v>633</v>
      </c>
      <c r="J46" s="22">
        <v>712.3415727389106</v>
      </c>
      <c r="K46" s="23"/>
      <c r="L46" s="24">
        <f t="shared" si="6"/>
        <v>0</v>
      </c>
      <c r="M46" s="24">
        <f t="shared" si="6"/>
        <v>0</v>
      </c>
      <c r="N46" s="24">
        <f t="shared" si="6"/>
        <v>1.8957345971563982E-2</v>
      </c>
      <c r="O46" s="24">
        <f t="shared" si="6"/>
        <v>-2.9452853859208263E-3</v>
      </c>
      <c r="Q46" s="27"/>
      <c r="U46" s="27"/>
      <c r="V46" s="28"/>
      <c r="W46" s="28"/>
    </row>
    <row r="47" spans="1:23" x14ac:dyDescent="0.2">
      <c r="A47" s="45" t="s">
        <v>33</v>
      </c>
      <c r="B47" s="59">
        <f t="shared" ref="B47:C47" si="9">B46/B23</f>
        <v>0.14491130850240985</v>
      </c>
      <c r="C47" s="59">
        <f t="shared" si="9"/>
        <v>0.13933441887964587</v>
      </c>
      <c r="D47" s="59">
        <f>D46/D23</f>
        <v>0.13337962955949567</v>
      </c>
      <c r="E47" s="59">
        <f t="shared" ref="E47" si="10">E46/E23</f>
        <v>0.13131152766603252</v>
      </c>
      <c r="F47" s="40"/>
      <c r="G47" s="47">
        <v>0.14491130850240985</v>
      </c>
      <c r="H47" s="47">
        <v>0.13934319085367711</v>
      </c>
      <c r="I47" s="47">
        <v>0.12815071685441021</v>
      </c>
      <c r="J47" s="47">
        <v>0.12830244743020289</v>
      </c>
      <c r="K47" s="40"/>
      <c r="L47" s="25">
        <f t="shared" si="6"/>
        <v>0</v>
      </c>
      <c r="M47" s="25">
        <f>(C47-H47)/H47</f>
        <v>-6.2952297686699811E-5</v>
      </c>
      <c r="N47" s="25">
        <f t="shared" si="6"/>
        <v>4.0802836171614558E-2</v>
      </c>
      <c r="O47" s="25">
        <f t="shared" si="6"/>
        <v>2.3453022885370788E-2</v>
      </c>
      <c r="Q47" s="41"/>
      <c r="U47" s="41"/>
      <c r="V47" s="48"/>
      <c r="W47" s="48"/>
    </row>
    <row r="48" spans="1:23" ht="15" x14ac:dyDescent="0.25">
      <c r="A48" s="60"/>
      <c r="B48" s="1"/>
      <c r="C48" s="1"/>
      <c r="D48" s="1"/>
      <c r="E48" s="1"/>
      <c r="F48" s="1"/>
      <c r="G48" s="60"/>
      <c r="H48" s="60"/>
      <c r="I48" s="60"/>
      <c r="J48" s="60"/>
      <c r="K48" s="60"/>
      <c r="L48" s="25"/>
      <c r="M48" s="25"/>
      <c r="N48" s="25"/>
      <c r="O48" s="25"/>
      <c r="Q48" s="61"/>
      <c r="U48"/>
      <c r="V48"/>
      <c r="W48"/>
    </row>
    <row r="49" spans="1:23" ht="15" x14ac:dyDescent="0.25">
      <c r="A49" s="5"/>
      <c r="B49" s="62"/>
      <c r="C49" s="62"/>
      <c r="D49" s="62"/>
      <c r="E49" s="62"/>
      <c r="F49" s="5"/>
      <c r="G49" s="60"/>
      <c r="H49" s="60"/>
      <c r="I49" s="60"/>
      <c r="J49" s="60"/>
      <c r="K49" s="60"/>
      <c r="L49" s="25"/>
      <c r="M49" s="25"/>
      <c r="N49" s="25"/>
      <c r="O49" s="25"/>
      <c r="U49"/>
      <c r="V49"/>
      <c r="W49"/>
    </row>
    <row r="50" spans="1:23" ht="15" customHeight="1" x14ac:dyDescent="0.25">
      <c r="A50" s="20" t="s">
        <v>34</v>
      </c>
      <c r="B50" s="10" t="s">
        <v>2</v>
      </c>
      <c r="C50" s="10"/>
      <c r="D50" s="10"/>
      <c r="E50" s="10"/>
      <c r="F50" s="9"/>
      <c r="G50" s="10" t="s">
        <v>3</v>
      </c>
      <c r="H50" s="10"/>
      <c r="I50" s="10"/>
      <c r="J50" s="10"/>
      <c r="K50" s="63"/>
      <c r="L50" s="12" t="s">
        <v>4</v>
      </c>
      <c r="M50" s="12"/>
      <c r="N50" s="12"/>
      <c r="O50" s="12"/>
      <c r="U50"/>
      <c r="V50"/>
      <c r="W50"/>
    </row>
    <row r="51" spans="1:23" ht="25.5" customHeight="1" x14ac:dyDescent="0.25">
      <c r="A51" s="64" t="s">
        <v>35</v>
      </c>
      <c r="B51" s="14" t="s">
        <v>6</v>
      </c>
      <c r="C51" s="14" t="s">
        <v>7</v>
      </c>
      <c r="D51" s="64" t="s">
        <v>8</v>
      </c>
      <c r="E51" s="64" t="s">
        <v>9</v>
      </c>
      <c r="F51" s="16"/>
      <c r="G51" s="14" t="s">
        <v>6</v>
      </c>
      <c r="H51" s="14" t="s">
        <v>7</v>
      </c>
      <c r="I51" s="64" t="s">
        <v>8</v>
      </c>
      <c r="J51" s="64" t="s">
        <v>9</v>
      </c>
      <c r="K51" s="60"/>
      <c r="L51" s="14" t="s">
        <v>6</v>
      </c>
      <c r="M51" s="14" t="s">
        <v>7</v>
      </c>
      <c r="N51" s="64" t="s">
        <v>8</v>
      </c>
      <c r="O51" s="64" t="s">
        <v>9</v>
      </c>
      <c r="U51"/>
      <c r="V51"/>
      <c r="W51"/>
    </row>
    <row r="52" spans="1:23" ht="15" x14ac:dyDescent="0.25">
      <c r="A52" s="3" t="s">
        <v>10</v>
      </c>
      <c r="B52" s="17">
        <v>0</v>
      </c>
      <c r="C52" s="17">
        <v>0</v>
      </c>
      <c r="D52" s="17">
        <v>0</v>
      </c>
      <c r="E52" s="17">
        <v>0</v>
      </c>
      <c r="F52" s="4"/>
      <c r="G52" s="18">
        <v>0</v>
      </c>
      <c r="H52" s="18">
        <v>0</v>
      </c>
      <c r="I52" s="18">
        <v>0</v>
      </c>
      <c r="J52" s="18">
        <v>0</v>
      </c>
      <c r="K52" s="60"/>
      <c r="L52" s="65"/>
      <c r="M52" s="65"/>
      <c r="N52" s="65"/>
      <c r="O52" s="65"/>
      <c r="U52"/>
      <c r="V52"/>
      <c r="W52"/>
    </row>
    <row r="53" spans="1:23" ht="15" x14ac:dyDescent="0.25">
      <c r="A53" s="3">
        <v>1</v>
      </c>
      <c r="B53" s="17">
        <v>0</v>
      </c>
      <c r="C53" s="17">
        <v>0</v>
      </c>
      <c r="D53" s="17">
        <v>0</v>
      </c>
      <c r="E53" s="17">
        <v>0</v>
      </c>
      <c r="F53" s="4"/>
      <c r="G53" s="18">
        <v>0</v>
      </c>
      <c r="H53" s="18">
        <v>0</v>
      </c>
      <c r="I53" s="18">
        <v>0</v>
      </c>
      <c r="J53" s="18">
        <v>0</v>
      </c>
      <c r="K53" s="60"/>
      <c r="L53" s="65"/>
      <c r="M53" s="65"/>
      <c r="N53" s="65"/>
      <c r="O53" s="65"/>
      <c r="U53"/>
      <c r="V53"/>
      <c r="W53"/>
    </row>
    <row r="54" spans="1:23" ht="15" x14ac:dyDescent="0.25">
      <c r="A54" s="3">
        <v>2</v>
      </c>
      <c r="B54" s="17">
        <v>0</v>
      </c>
      <c r="C54" s="17">
        <v>0</v>
      </c>
      <c r="D54" s="17">
        <v>0</v>
      </c>
      <c r="E54" s="17">
        <v>0</v>
      </c>
      <c r="F54" s="4"/>
      <c r="G54" s="18">
        <v>0</v>
      </c>
      <c r="H54" s="18">
        <v>0</v>
      </c>
      <c r="I54" s="18">
        <v>0</v>
      </c>
      <c r="J54" s="18">
        <v>0</v>
      </c>
      <c r="K54" s="60"/>
      <c r="L54" s="65"/>
      <c r="M54" s="65"/>
      <c r="N54" s="65"/>
      <c r="O54" s="65"/>
      <c r="U54"/>
      <c r="V54"/>
      <c r="W54"/>
    </row>
    <row r="55" spans="1:23" ht="15" x14ac:dyDescent="0.25">
      <c r="A55" s="3">
        <v>3</v>
      </c>
      <c r="B55" s="17">
        <v>0</v>
      </c>
      <c r="C55" s="17">
        <v>0</v>
      </c>
      <c r="D55" s="17">
        <v>0</v>
      </c>
      <c r="E55" s="17">
        <v>0</v>
      </c>
      <c r="F55" s="4"/>
      <c r="G55" s="18">
        <v>0</v>
      </c>
      <c r="H55" s="18">
        <v>0</v>
      </c>
      <c r="I55" s="18">
        <v>0</v>
      </c>
      <c r="J55" s="18">
        <v>0</v>
      </c>
      <c r="K55" s="60"/>
      <c r="L55" s="65"/>
      <c r="M55" s="65"/>
      <c r="N55" s="65"/>
      <c r="O55" s="65"/>
      <c r="U55"/>
      <c r="V55"/>
      <c r="W55"/>
    </row>
    <row r="56" spans="1:23" ht="15" x14ac:dyDescent="0.25">
      <c r="A56" s="3">
        <v>4</v>
      </c>
      <c r="B56" s="17">
        <v>0</v>
      </c>
      <c r="C56" s="17">
        <v>0</v>
      </c>
      <c r="D56" s="17">
        <v>0</v>
      </c>
      <c r="E56" s="17">
        <v>0</v>
      </c>
      <c r="F56" s="4"/>
      <c r="G56" s="18">
        <v>0</v>
      </c>
      <c r="H56" s="18">
        <v>0</v>
      </c>
      <c r="I56" s="18">
        <v>0</v>
      </c>
      <c r="J56" s="18">
        <v>0</v>
      </c>
      <c r="K56" s="60"/>
      <c r="L56" s="65"/>
      <c r="M56" s="65"/>
      <c r="N56" s="65"/>
      <c r="O56" s="65"/>
      <c r="U56"/>
      <c r="V56"/>
      <c r="W56"/>
    </row>
    <row r="57" spans="1:23" ht="15" x14ac:dyDescent="0.25">
      <c r="A57" s="3">
        <v>5</v>
      </c>
      <c r="B57" s="17">
        <v>0</v>
      </c>
      <c r="C57" s="17">
        <v>0</v>
      </c>
      <c r="D57" s="17">
        <v>0</v>
      </c>
      <c r="E57" s="17">
        <v>0</v>
      </c>
      <c r="F57" s="4"/>
      <c r="G57" s="18">
        <v>0</v>
      </c>
      <c r="H57" s="18">
        <v>0</v>
      </c>
      <c r="I57" s="18">
        <v>0</v>
      </c>
      <c r="J57" s="18">
        <v>0</v>
      </c>
      <c r="K57" s="60"/>
      <c r="L57" s="65"/>
      <c r="M57" s="65"/>
      <c r="N57" s="65"/>
      <c r="O57" s="65"/>
      <c r="U57"/>
      <c r="V57"/>
      <c r="W57"/>
    </row>
    <row r="58" spans="1:23" ht="15" x14ac:dyDescent="0.25">
      <c r="A58" s="3">
        <v>6</v>
      </c>
      <c r="B58" s="17">
        <v>78.275999999999996</v>
      </c>
      <c r="C58" s="17">
        <v>55.2</v>
      </c>
      <c r="D58" s="17">
        <v>43.354126008914591</v>
      </c>
      <c r="E58" s="17">
        <v>43.354126008914591</v>
      </c>
      <c r="F58" s="4"/>
      <c r="G58" s="18">
        <v>78.275999999999996</v>
      </c>
      <c r="H58" s="18">
        <v>55.2</v>
      </c>
      <c r="I58" s="18">
        <v>44.795442098217009</v>
      </c>
      <c r="J58" s="18">
        <v>44.795442098217009</v>
      </c>
      <c r="K58" s="60"/>
      <c r="L58" s="25">
        <f t="shared" ref="L58:O67" si="11">(B58-G58)/G58</f>
        <v>0</v>
      </c>
      <c r="M58" s="65">
        <f t="shared" si="11"/>
        <v>0</v>
      </c>
      <c r="N58" s="65">
        <f t="shared" si="11"/>
        <v>-3.2175507636295592E-2</v>
      </c>
      <c r="O58" s="65">
        <f t="shared" si="11"/>
        <v>-3.2175507636295592E-2</v>
      </c>
      <c r="U58"/>
      <c r="V58"/>
      <c r="W58"/>
    </row>
    <row r="59" spans="1:23" ht="15" x14ac:dyDescent="0.25">
      <c r="A59" s="3">
        <v>7</v>
      </c>
      <c r="B59" s="17">
        <v>90.3</v>
      </c>
      <c r="C59" s="17">
        <v>74.900000000000006</v>
      </c>
      <c r="D59" s="17">
        <v>48.280731237200342</v>
      </c>
      <c r="E59" s="17">
        <v>43.354126008914591</v>
      </c>
      <c r="F59" s="4"/>
      <c r="G59" s="18">
        <v>90.3</v>
      </c>
      <c r="H59" s="18">
        <v>74.900000000000006</v>
      </c>
      <c r="I59" s="18">
        <v>52.759076249011144</v>
      </c>
      <c r="J59" s="18">
        <v>44.795442098217009</v>
      </c>
      <c r="K59" s="60"/>
      <c r="L59" s="25">
        <f t="shared" si="11"/>
        <v>0</v>
      </c>
      <c r="M59" s="65">
        <f t="shared" si="11"/>
        <v>0</v>
      </c>
      <c r="N59" s="65">
        <f t="shared" si="11"/>
        <v>-8.4882930676685966E-2</v>
      </c>
      <c r="O59" s="65">
        <f t="shared" si="11"/>
        <v>-3.2175507636295592E-2</v>
      </c>
      <c r="U59"/>
      <c r="V59"/>
      <c r="W59"/>
    </row>
    <row r="60" spans="1:23" ht="15" x14ac:dyDescent="0.25">
      <c r="A60" s="3">
        <v>8</v>
      </c>
      <c r="B60" s="17">
        <v>102</v>
      </c>
      <c r="C60" s="17">
        <v>77.794999999999987</v>
      </c>
      <c r="D60" s="17">
        <v>76.855041561257693</v>
      </c>
      <c r="E60" s="17">
        <v>48.280731237200342</v>
      </c>
      <c r="F60" s="4"/>
      <c r="G60" s="18">
        <v>102</v>
      </c>
      <c r="H60" s="18">
        <v>77.794999999999987</v>
      </c>
      <c r="I60" s="18">
        <v>78.640887239092081</v>
      </c>
      <c r="J60" s="18">
        <v>52.759076249011144</v>
      </c>
      <c r="K60" s="60"/>
      <c r="L60" s="25">
        <f t="shared" si="11"/>
        <v>0</v>
      </c>
      <c r="M60" s="65">
        <f t="shared" si="11"/>
        <v>0</v>
      </c>
      <c r="N60" s="65">
        <f t="shared" si="11"/>
        <v>-2.2708869908917444E-2</v>
      </c>
      <c r="O60" s="65">
        <f t="shared" si="11"/>
        <v>-8.4882930676685966E-2</v>
      </c>
      <c r="U60"/>
      <c r="V60"/>
      <c r="W60"/>
    </row>
    <row r="61" spans="1:23" ht="15" x14ac:dyDescent="0.25">
      <c r="A61" s="3">
        <v>9</v>
      </c>
      <c r="B61" s="17">
        <v>109.902</v>
      </c>
      <c r="C61" s="17">
        <v>69.3</v>
      </c>
      <c r="D61" s="17">
        <v>67.845989700314362</v>
      </c>
      <c r="E61" s="17">
        <v>81.855041561257693</v>
      </c>
      <c r="F61" s="4"/>
      <c r="G61" s="18">
        <v>109.902</v>
      </c>
      <c r="H61" s="18">
        <v>69.3</v>
      </c>
      <c r="I61" s="18">
        <v>75.716000236651212</v>
      </c>
      <c r="J61" s="18">
        <v>83.640887239092081</v>
      </c>
      <c r="K61" s="60"/>
      <c r="L61" s="25">
        <f t="shared" si="11"/>
        <v>0</v>
      </c>
      <c r="M61" s="65">
        <f t="shared" si="11"/>
        <v>0</v>
      </c>
      <c r="N61" s="65">
        <f t="shared" si="11"/>
        <v>-0.10394118167545885</v>
      </c>
      <c r="O61" s="65">
        <f t="shared" si="11"/>
        <v>-2.1351347848922855E-2</v>
      </c>
      <c r="U61"/>
      <c r="V61"/>
      <c r="W61"/>
    </row>
    <row r="62" spans="1:23" ht="15" x14ac:dyDescent="0.25">
      <c r="A62" s="3">
        <v>10</v>
      </c>
      <c r="B62" s="17">
        <v>89.988000000000014</v>
      </c>
      <c r="C62" s="17">
        <v>93.634999999999991</v>
      </c>
      <c r="D62" s="17">
        <v>63.449312834258819</v>
      </c>
      <c r="E62" s="17">
        <v>69.83412480424046</v>
      </c>
      <c r="F62" s="4"/>
      <c r="G62" s="18">
        <v>89.988000000000014</v>
      </c>
      <c r="H62" s="18">
        <v>93.634999999999991</v>
      </c>
      <c r="I62" s="18">
        <v>63.591367242067129</v>
      </c>
      <c r="J62" s="18">
        <v>76.851889125540097</v>
      </c>
      <c r="K62" s="60"/>
      <c r="L62" s="25">
        <f t="shared" si="11"/>
        <v>0</v>
      </c>
      <c r="M62" s="65">
        <f t="shared" si="11"/>
        <v>0</v>
      </c>
      <c r="N62" s="65">
        <f t="shared" si="11"/>
        <v>-2.2338630850248097E-3</v>
      </c>
      <c r="O62" s="65">
        <f t="shared" si="11"/>
        <v>-9.1315443265628612E-2</v>
      </c>
      <c r="U62"/>
      <c r="V62"/>
      <c r="W62"/>
    </row>
    <row r="63" spans="1:23" ht="15" x14ac:dyDescent="0.25">
      <c r="A63" s="3">
        <v>11</v>
      </c>
      <c r="B63" s="17">
        <v>81.663000000000011</v>
      </c>
      <c r="C63" s="17">
        <v>75.434999999999988</v>
      </c>
      <c r="D63" s="17">
        <v>81.862818175166296</v>
      </c>
      <c r="E63" s="17">
        <v>68.429538007468977</v>
      </c>
      <c r="F63" s="4"/>
      <c r="G63" s="18">
        <v>81.663000000000011</v>
      </c>
      <c r="H63" s="18">
        <v>75.434999999999988</v>
      </c>
      <c r="I63" s="18">
        <v>88.997545868070361</v>
      </c>
      <c r="J63" s="18">
        <v>69.727256130956022</v>
      </c>
      <c r="K63" s="60"/>
      <c r="L63" s="25">
        <f t="shared" si="11"/>
        <v>0</v>
      </c>
      <c r="M63" s="65">
        <f t="shared" si="11"/>
        <v>0</v>
      </c>
      <c r="N63" s="65">
        <f t="shared" si="11"/>
        <v>-8.0167690280814705E-2</v>
      </c>
      <c r="O63" s="65">
        <f t="shared" si="11"/>
        <v>-1.8611346487660097E-2</v>
      </c>
      <c r="U63"/>
      <c r="V63"/>
      <c r="W63"/>
    </row>
    <row r="64" spans="1:23" ht="15" x14ac:dyDescent="0.25">
      <c r="A64" s="4">
        <v>12</v>
      </c>
      <c r="B64" s="17">
        <v>86.403999999999996</v>
      </c>
      <c r="C64" s="17">
        <v>79.26100000000001</v>
      </c>
      <c r="D64" s="17">
        <v>51.305867546913433</v>
      </c>
      <c r="E64" s="17">
        <v>84.835133417660529</v>
      </c>
      <c r="F64" s="4"/>
      <c r="G64" s="18">
        <v>86.403999999999996</v>
      </c>
      <c r="H64" s="18">
        <v>79.26100000000001</v>
      </c>
      <c r="I64" s="18">
        <v>61.657705350429701</v>
      </c>
      <c r="J64" s="18">
        <v>90.303295868070364</v>
      </c>
      <c r="K64" s="60"/>
      <c r="L64" s="66">
        <f t="shared" si="11"/>
        <v>0</v>
      </c>
      <c r="M64" s="65">
        <f t="shared" si="11"/>
        <v>0</v>
      </c>
      <c r="N64" s="65">
        <f t="shared" si="11"/>
        <v>-0.16789203789991716</v>
      </c>
      <c r="O64" s="65">
        <f t="shared" si="11"/>
        <v>-6.0553298723433194E-2</v>
      </c>
      <c r="U64"/>
      <c r="V64"/>
      <c r="W64"/>
    </row>
    <row r="65" spans="1:15" x14ac:dyDescent="0.2">
      <c r="A65" s="49" t="s">
        <v>36</v>
      </c>
      <c r="B65" s="21">
        <f t="shared" ref="B65:E65" si="12">SUM(B52:B64)</f>
        <v>638.53300000000002</v>
      </c>
      <c r="C65" s="21">
        <f t="shared" si="12"/>
        <v>525.52599999999995</v>
      </c>
      <c r="D65" s="21">
        <f t="shared" si="12"/>
        <v>432.95388706402554</v>
      </c>
      <c r="E65" s="21">
        <f t="shared" si="12"/>
        <v>439.94282104565718</v>
      </c>
      <c r="F65" s="21"/>
      <c r="G65" s="21">
        <v>638.53300000000002</v>
      </c>
      <c r="H65" s="21">
        <v>525.52599999999995</v>
      </c>
      <c r="I65" s="21">
        <v>466.15802428353862</v>
      </c>
      <c r="J65" s="21">
        <v>462.87328880910366</v>
      </c>
      <c r="K65" s="11"/>
      <c r="L65" s="67">
        <f t="shared" si="11"/>
        <v>0</v>
      </c>
      <c r="M65" s="67">
        <f t="shared" si="11"/>
        <v>0</v>
      </c>
      <c r="N65" s="67">
        <f t="shared" si="11"/>
        <v>-7.1229358907950097E-2</v>
      </c>
      <c r="O65" s="67">
        <f t="shared" si="11"/>
        <v>-4.9539405962359097E-2</v>
      </c>
    </row>
    <row r="66" spans="1:15" x14ac:dyDescent="0.2">
      <c r="A66" s="68" t="s">
        <v>37</v>
      </c>
      <c r="B66" s="17">
        <v>11.811555555555556</v>
      </c>
      <c r="C66" s="17">
        <v>13.497777777777777</v>
      </c>
      <c r="D66" s="17">
        <v>14.505821093694388</v>
      </c>
      <c r="E66" s="17">
        <v>14.505821093694388</v>
      </c>
      <c r="F66" s="6"/>
      <c r="G66" s="69">
        <v>11.811555555555556</v>
      </c>
      <c r="H66" s="69">
        <v>13.497777777777777</v>
      </c>
      <c r="I66" s="69">
        <v>12.201770149143025</v>
      </c>
      <c r="J66" s="69">
        <v>12.201770149143025</v>
      </c>
      <c r="L66" s="70">
        <f t="shared" si="11"/>
        <v>0</v>
      </c>
      <c r="M66" s="70">
        <f t="shared" si="11"/>
        <v>0</v>
      </c>
      <c r="N66" s="70">
        <f t="shared" si="11"/>
        <v>0.18882923677374674</v>
      </c>
      <c r="O66" s="70">
        <f t="shared" si="11"/>
        <v>0.18882923677374674</v>
      </c>
    </row>
    <row r="67" spans="1:15" x14ac:dyDescent="0.2">
      <c r="A67" s="49" t="s">
        <v>38</v>
      </c>
      <c r="B67" s="21">
        <f>B65+B66</f>
        <v>650.34455555555553</v>
      </c>
      <c r="C67" s="21">
        <f t="shared" ref="C67:E67" si="13">C65+C66</f>
        <v>539.0237777777777</v>
      </c>
      <c r="D67" s="21">
        <f t="shared" si="13"/>
        <v>447.45970815771994</v>
      </c>
      <c r="E67" s="21">
        <f t="shared" si="13"/>
        <v>454.44864213935159</v>
      </c>
      <c r="F67" s="71"/>
      <c r="G67" s="21">
        <v>650.34455555555553</v>
      </c>
      <c r="H67" s="21">
        <v>539.0237777777777</v>
      </c>
      <c r="I67" s="21">
        <v>478.35979443268167</v>
      </c>
      <c r="J67" s="21">
        <v>475.0750589582467</v>
      </c>
      <c r="K67" s="72"/>
      <c r="L67" s="67">
        <f t="shared" si="11"/>
        <v>0</v>
      </c>
      <c r="M67" s="67">
        <f t="shared" si="11"/>
        <v>0</v>
      </c>
      <c r="N67" s="67">
        <f t="shared" si="11"/>
        <v>-6.4595910096516718E-2</v>
      </c>
      <c r="O67" s="67">
        <f t="shared" si="11"/>
        <v>-4.3417174675776694E-2</v>
      </c>
    </row>
    <row r="68" spans="1:15" x14ac:dyDescent="0.2">
      <c r="A68"/>
      <c r="B68" s="73"/>
      <c r="C68" s="73"/>
      <c r="D68" s="73"/>
      <c r="E68" s="73"/>
      <c r="F68" s="26"/>
      <c r="G68"/>
      <c r="H68"/>
      <c r="I68" s="26"/>
      <c r="J68" s="26"/>
    </row>
    <row r="69" spans="1:15" x14ac:dyDescent="0.2">
      <c r="A69"/>
      <c r="B69" s="73"/>
      <c r="C69" s="73"/>
      <c r="D69" s="73"/>
      <c r="E69" s="73"/>
      <c r="F69" s="26"/>
      <c r="G69"/>
      <c r="H69"/>
      <c r="I69" s="26"/>
      <c r="J69" s="26"/>
    </row>
  </sheetData>
  <mergeCells count="6">
    <mergeCell ref="B3:E3"/>
    <mergeCell ref="G3:J3"/>
    <mergeCell ref="L3:O3"/>
    <mergeCell ref="B50:E50"/>
    <mergeCell ref="G50:J50"/>
    <mergeCell ref="L50:O50"/>
  </mergeCells>
  <printOptions horizontalCentered="1"/>
  <pageMargins left="0.25" right="0.25" top="0.75" bottom="0.75" header="0.3" footer="0.3"/>
  <pageSetup scale="56" orientation="portrait" r:id="rId1"/>
  <headerFooter alignWithMargins="0">
    <oddFooter>&amp;L&amp;"Arial,Regular"&amp;F : &amp;A&amp;C&amp;"Arial,Regular"&amp;P of &amp;N&amp;R&amp;"Arial,Regular"&amp;D  &amp;T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BUDSUM BUDGET FC (2)</vt:lpstr>
      <vt:lpstr>'CHARTER BUDSUM BUDGET FC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Paula (CFC)</dc:creator>
  <cp:lastModifiedBy>Moore, Paula (CFC)</cp:lastModifiedBy>
  <dcterms:created xsi:type="dcterms:W3CDTF">2024-02-16T23:48:30Z</dcterms:created>
  <dcterms:modified xsi:type="dcterms:W3CDTF">2024-02-16T23:50:22Z</dcterms:modified>
</cp:coreProperties>
</file>